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ndalf\Dokumentumok\Jogiosztaly\horvath.ildiko\asztal\"/>
    </mc:Choice>
  </mc:AlternateContent>
  <xr:revisionPtr revIDLastSave="0" documentId="8_{5D3398D4-EA55-4FAC-8BE0-326CFF1E6EE4}" xr6:coauthVersionLast="47" xr6:coauthVersionMax="47" xr10:uidLastSave="{00000000-0000-0000-0000-000000000000}"/>
  <bookViews>
    <workbookView xWindow="-120" yWindow="-120" windowWidth="29040" windowHeight="15720" activeTab="2" xr2:uid="{57CD0B8B-A152-46B2-8883-4DF65275A5FA}"/>
  </bookViews>
  <sheets>
    <sheet name="07ű_maradvány összesen2025" sheetId="5" r:id="rId1"/>
    <sheet name="Intézményi maradvány_2025" sheetId="9" r:id="rId2"/>
    <sheet name="Önk_kötváll_KGY_2025" sheetId="6" r:id="rId3"/>
  </sheets>
  <externalReferences>
    <externalReference r:id="rId4"/>
    <externalReference r:id="rId5"/>
    <externalReference r:id="rId6"/>
  </externalReferences>
  <definedNames>
    <definedName name="áfaössz16">#REF!</definedName>
    <definedName name="besz">#REF!</definedName>
    <definedName name="bk">#REF!</definedName>
    <definedName name="cel_c">#REF!</definedName>
    <definedName name="cel_g">#REF!</definedName>
    <definedName name="cel_k">#REF!</definedName>
    <definedName name="cel_m">#REF!</definedName>
    <definedName name="cel_p">#REF!</definedName>
    <definedName name="css" localSheetId="0">#REF!</definedName>
    <definedName name="css" localSheetId="1">#REF!</definedName>
    <definedName name="css" localSheetId="2">#REF!</definedName>
    <definedName name="css">#REF!</definedName>
    <definedName name="css_k">[1]Családsegítés!$C$27:$C$86</definedName>
    <definedName name="css_k_" localSheetId="0">#REF!</definedName>
    <definedName name="css_k_" localSheetId="1">#REF!</definedName>
    <definedName name="css_k_" localSheetId="2">#REF!</definedName>
    <definedName name="css_k_">#REF!</definedName>
    <definedName name="d">#REF!</definedName>
    <definedName name="feljéc" localSheetId="2">#REF!</definedName>
    <definedName name="feljéc">#REF!</definedName>
    <definedName name="ffff" localSheetId="0">#REF!</definedName>
    <definedName name="ffff" localSheetId="2">#REF!</definedName>
    <definedName name="ffff">#REF!</definedName>
    <definedName name="g">#REF!</definedName>
    <definedName name="gyj" localSheetId="0">#REF!</definedName>
    <definedName name="gyj" localSheetId="1">#REF!</definedName>
    <definedName name="gyj" localSheetId="2">#REF!</definedName>
    <definedName name="gyj">#REF!</definedName>
    <definedName name="gyj_k">[1]Gyermekjóléti!$C$27:$C$86</definedName>
    <definedName name="gyj_k_" localSheetId="0">#REF!</definedName>
    <definedName name="gyj_k_" localSheetId="1">#REF!</definedName>
    <definedName name="gyj_k_" localSheetId="2">#REF!</definedName>
    <definedName name="gyj_k_">#REF!</definedName>
    <definedName name="gyj_kl">#REF!</definedName>
    <definedName name="k">#REF!</definedName>
    <definedName name="kjz" localSheetId="0">#REF!</definedName>
    <definedName name="kjz" localSheetId="1">#REF!</definedName>
    <definedName name="kjz" localSheetId="2">#REF!</definedName>
    <definedName name="kjz">#REF!</definedName>
    <definedName name="kjz_k">[1]körjegyzőség!$C$9:$C$28</definedName>
    <definedName name="kjz_k_" localSheetId="0">#REF!</definedName>
    <definedName name="kjz_k_" localSheetId="1">#REF!</definedName>
    <definedName name="kjz_k_" localSheetId="2">#REF!</definedName>
    <definedName name="kjz_k_">#REF!</definedName>
    <definedName name="klj">#REF!</definedName>
    <definedName name="klj_k_">#REF!</definedName>
    <definedName name="nev_c" localSheetId="0">#REF!</definedName>
    <definedName name="nev_c" localSheetId="1">#REF!</definedName>
    <definedName name="nev_c" localSheetId="2">#REF!</definedName>
    <definedName name="nev_c">#REF!</definedName>
    <definedName name="nev_g" localSheetId="0">#REF!</definedName>
    <definedName name="nev_g" localSheetId="1">#REF!</definedName>
    <definedName name="nev_g" localSheetId="2">#REF!</definedName>
    <definedName name="nev_g">#REF!</definedName>
    <definedName name="nev_k" localSheetId="0">#REF!</definedName>
    <definedName name="nev_k" localSheetId="1">#REF!</definedName>
    <definedName name="nev_k" localSheetId="2">#REF!</definedName>
    <definedName name="nev_k">#REF!</definedName>
    <definedName name="normatíva">[2]Családsegítés!$C$27:$C$86</definedName>
    <definedName name="_xlnm.Print_Titles" localSheetId="1">'Intézményi maradvány_2025'!$A:$A,'Intézményi maradvány_2025'!$1:$10</definedName>
    <definedName name="_xlnm.Print_Area" localSheetId="0">'07ű_maradvány összesen2025'!$A$4:$E$29</definedName>
    <definedName name="_xlnm.Print_Area" localSheetId="1">'Intézményi maradvány_2025'!$A$1:$R$54</definedName>
    <definedName name="_xlnm.Print_Area" localSheetId="2">Önk_kötváll_KGY_2025!$B$1:$H$35</definedName>
    <definedName name="polg" localSheetId="1">#REF!</definedName>
    <definedName name="polg" localSheetId="2">#REF!</definedName>
    <definedName name="polg">#REF!</definedName>
    <definedName name="polg.hiv." localSheetId="1">#REF!</definedName>
    <definedName name="polg.hiv.">#REF!</definedName>
    <definedName name="polg.hiv.2" localSheetId="1">#REF!</definedName>
    <definedName name="polg.hiv.2">#REF!</definedName>
    <definedName name="Projektek_2019ei">#REF!</definedName>
    <definedName name="x" localSheetId="0">#REF!</definedName>
    <definedName name="x" localSheetId="1">#REF!</definedName>
    <definedName name="x" localSheetId="2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6" l="1"/>
  <c r="Q50" i="9"/>
  <c r="L50" i="9"/>
  <c r="I50" i="9"/>
  <c r="R49" i="9"/>
  <c r="R50" i="9" s="1"/>
  <c r="Q49" i="9"/>
  <c r="P49" i="9"/>
  <c r="O49" i="9"/>
  <c r="M49" i="9"/>
  <c r="L49" i="9"/>
  <c r="K49" i="9"/>
  <c r="K50" i="9" s="1"/>
  <c r="J49" i="9"/>
  <c r="J50" i="9" s="1"/>
  <c r="I49" i="9"/>
  <c r="G49" i="9"/>
  <c r="F49" i="9"/>
  <c r="E49" i="9"/>
  <c r="C49" i="9"/>
  <c r="C50" i="9" s="1"/>
  <c r="B49" i="9"/>
  <c r="B50" i="9" s="1"/>
  <c r="V48" i="9"/>
  <c r="R48" i="9"/>
  <c r="N48" i="9"/>
  <c r="S48" i="9" s="1"/>
  <c r="H48" i="9"/>
  <c r="D48" i="9"/>
  <c r="W48" i="9" s="1"/>
  <c r="V47" i="9"/>
  <c r="X47" i="9" s="1"/>
  <c r="R47" i="9"/>
  <c r="N47" i="9"/>
  <c r="N49" i="9" s="1"/>
  <c r="H47" i="9"/>
  <c r="H49" i="9" s="1"/>
  <c r="D47" i="9"/>
  <c r="W47" i="9" s="1"/>
  <c r="W46" i="9"/>
  <c r="V46" i="9"/>
  <c r="X46" i="9" s="1"/>
  <c r="S46" i="9"/>
  <c r="W45" i="9"/>
  <c r="V45" i="9"/>
  <c r="X45" i="9" s="1"/>
  <c r="S45" i="9"/>
  <c r="R45" i="9"/>
  <c r="N45" i="9"/>
  <c r="H45" i="9"/>
  <c r="D45" i="9"/>
  <c r="W44" i="9"/>
  <c r="V44" i="9"/>
  <c r="X44" i="9" s="1"/>
  <c r="S44" i="9"/>
  <c r="V43" i="9"/>
  <c r="R43" i="9"/>
  <c r="N43" i="9"/>
  <c r="S43" i="9" s="1"/>
  <c r="H43" i="9"/>
  <c r="D43" i="9"/>
  <c r="W43" i="9" s="1"/>
  <c r="X43" i="9" s="1"/>
  <c r="W42" i="9"/>
  <c r="X42" i="9" s="1"/>
  <c r="V42" i="9"/>
  <c r="S42" i="9"/>
  <c r="W41" i="9"/>
  <c r="V41" i="9"/>
  <c r="X41" i="9" s="1"/>
  <c r="S41" i="9"/>
  <c r="R41" i="9"/>
  <c r="N41" i="9"/>
  <c r="H41" i="9"/>
  <c r="D41" i="9"/>
  <c r="W40" i="9"/>
  <c r="V40" i="9"/>
  <c r="X40" i="9" s="1"/>
  <c r="S40" i="9"/>
  <c r="R39" i="9"/>
  <c r="Q39" i="9"/>
  <c r="P39" i="9"/>
  <c r="P50" i="9" s="1"/>
  <c r="O39" i="9"/>
  <c r="O50" i="9" s="1"/>
  <c r="M39" i="9"/>
  <c r="M50" i="9" s="1"/>
  <c r="L39" i="9"/>
  <c r="K39" i="9"/>
  <c r="J39" i="9"/>
  <c r="I39" i="9"/>
  <c r="H39" i="9"/>
  <c r="H50" i="9" s="1"/>
  <c r="G39" i="9"/>
  <c r="G50" i="9" s="1"/>
  <c r="F39" i="9"/>
  <c r="F50" i="9" s="1"/>
  <c r="E39" i="9"/>
  <c r="V39" i="9" s="1"/>
  <c r="C39" i="9"/>
  <c r="B39" i="9"/>
  <c r="W38" i="9"/>
  <c r="V38" i="9"/>
  <c r="X38" i="9" s="1"/>
  <c r="R38" i="9"/>
  <c r="N38" i="9"/>
  <c r="S38" i="9" s="1"/>
  <c r="H38" i="9"/>
  <c r="D38" i="9"/>
  <c r="W37" i="9"/>
  <c r="V37" i="9"/>
  <c r="X37" i="9" s="1"/>
  <c r="R37" i="9"/>
  <c r="N37" i="9"/>
  <c r="S37" i="9" s="1"/>
  <c r="H37" i="9"/>
  <c r="D37" i="9"/>
  <c r="W36" i="9"/>
  <c r="V36" i="9"/>
  <c r="X36" i="9" s="1"/>
  <c r="R36" i="9"/>
  <c r="N36" i="9"/>
  <c r="S36" i="9" s="1"/>
  <c r="H36" i="9"/>
  <c r="D36" i="9"/>
  <c r="W35" i="9"/>
  <c r="V35" i="9"/>
  <c r="X35" i="9" s="1"/>
  <c r="R35" i="9"/>
  <c r="N35" i="9"/>
  <c r="N39" i="9" s="1"/>
  <c r="H35" i="9"/>
  <c r="D35" i="9"/>
  <c r="D39" i="9" s="1"/>
  <c r="W34" i="9"/>
  <c r="V34" i="9"/>
  <c r="X34" i="9" s="1"/>
  <c r="S34" i="9"/>
  <c r="W33" i="9"/>
  <c r="X33" i="9" s="1"/>
  <c r="V33" i="9"/>
  <c r="S33" i="9"/>
  <c r="V32" i="9"/>
  <c r="O32" i="9"/>
  <c r="M32" i="9"/>
  <c r="L32" i="9"/>
  <c r="L51" i="9" s="1"/>
  <c r="G32" i="9"/>
  <c r="F32" i="9"/>
  <c r="E32" i="9"/>
  <c r="V31" i="9"/>
  <c r="X31" i="9" s="1"/>
  <c r="R31" i="9"/>
  <c r="N31" i="9"/>
  <c r="S31" i="9" s="1"/>
  <c r="H31" i="9"/>
  <c r="D31" i="9"/>
  <c r="W31" i="9" s="1"/>
  <c r="V30" i="9"/>
  <c r="R30" i="9"/>
  <c r="R32" i="9" s="1"/>
  <c r="R51" i="9" s="1"/>
  <c r="Q30" i="9"/>
  <c r="Q32" i="9" s="1"/>
  <c r="Q51" i="9" s="1"/>
  <c r="P30" i="9"/>
  <c r="P32" i="9" s="1"/>
  <c r="P51" i="9" s="1"/>
  <c r="O30" i="9"/>
  <c r="M30" i="9"/>
  <c r="L30" i="9"/>
  <c r="K30" i="9"/>
  <c r="K32" i="9" s="1"/>
  <c r="K51" i="9" s="1"/>
  <c r="J30" i="9"/>
  <c r="J32" i="9" s="1"/>
  <c r="J51" i="9" s="1"/>
  <c r="I30" i="9"/>
  <c r="I32" i="9" s="1"/>
  <c r="I51" i="9" s="1"/>
  <c r="G30" i="9"/>
  <c r="F30" i="9"/>
  <c r="E30" i="9"/>
  <c r="C30" i="9"/>
  <c r="C32" i="9" s="1"/>
  <c r="B30" i="9"/>
  <c r="B32" i="9" s="1"/>
  <c r="B51" i="9" s="1"/>
  <c r="V29" i="9"/>
  <c r="R29" i="9"/>
  <c r="N29" i="9"/>
  <c r="S29" i="9" s="1"/>
  <c r="H29" i="9"/>
  <c r="D29" i="9"/>
  <c r="W29" i="9" s="1"/>
  <c r="X29" i="9" s="1"/>
  <c r="V28" i="9"/>
  <c r="R28" i="9"/>
  <c r="N28" i="9"/>
  <c r="S28" i="9" s="1"/>
  <c r="H28" i="9"/>
  <c r="D28" i="9"/>
  <c r="W28" i="9" s="1"/>
  <c r="X28" i="9" s="1"/>
  <c r="V27" i="9"/>
  <c r="R27" i="9"/>
  <c r="N27" i="9"/>
  <c r="S27" i="9" s="1"/>
  <c r="H27" i="9"/>
  <c r="D27" i="9"/>
  <c r="W27" i="9" s="1"/>
  <c r="X27" i="9" s="1"/>
  <c r="V26" i="9"/>
  <c r="R26" i="9"/>
  <c r="N26" i="9"/>
  <c r="S26" i="9" s="1"/>
  <c r="H26" i="9"/>
  <c r="D26" i="9"/>
  <c r="W26" i="9" s="1"/>
  <c r="X26" i="9" s="1"/>
  <c r="V25" i="9"/>
  <c r="R25" i="9"/>
  <c r="N25" i="9"/>
  <c r="S25" i="9" s="1"/>
  <c r="H25" i="9"/>
  <c r="D25" i="9"/>
  <c r="W25" i="9" s="1"/>
  <c r="X25" i="9" s="1"/>
  <c r="V24" i="9"/>
  <c r="R24" i="9"/>
  <c r="N24" i="9"/>
  <c r="S24" i="9" s="1"/>
  <c r="H24" i="9"/>
  <c r="D24" i="9"/>
  <c r="W24" i="9" s="1"/>
  <c r="X24" i="9" s="1"/>
  <c r="V23" i="9"/>
  <c r="R23" i="9"/>
  <c r="N23" i="9"/>
  <c r="S23" i="9" s="1"/>
  <c r="H23" i="9"/>
  <c r="D23" i="9"/>
  <c r="W23" i="9" s="1"/>
  <c r="X23" i="9" s="1"/>
  <c r="V22" i="9"/>
  <c r="R22" i="9"/>
  <c r="N22" i="9"/>
  <c r="S22" i="9" s="1"/>
  <c r="H22" i="9"/>
  <c r="D22" i="9"/>
  <c r="W22" i="9" s="1"/>
  <c r="X22" i="9" s="1"/>
  <c r="V21" i="9"/>
  <c r="R21" i="9"/>
  <c r="N21" i="9"/>
  <c r="S21" i="9" s="1"/>
  <c r="H21" i="9"/>
  <c r="D21" i="9"/>
  <c r="W21" i="9" s="1"/>
  <c r="X21" i="9" s="1"/>
  <c r="V20" i="9"/>
  <c r="R20" i="9"/>
  <c r="N20" i="9"/>
  <c r="S20" i="9" s="1"/>
  <c r="H20" i="9"/>
  <c r="D20" i="9"/>
  <c r="W20" i="9" s="1"/>
  <c r="X20" i="9" s="1"/>
  <c r="V19" i="9"/>
  <c r="R19" i="9"/>
  <c r="N19" i="9"/>
  <c r="S19" i="9" s="1"/>
  <c r="H19" i="9"/>
  <c r="D19" i="9"/>
  <c r="W19" i="9" s="1"/>
  <c r="X19" i="9" s="1"/>
  <c r="V18" i="9"/>
  <c r="R18" i="9"/>
  <c r="N18" i="9"/>
  <c r="S18" i="9" s="1"/>
  <c r="H18" i="9"/>
  <c r="D18" i="9"/>
  <c r="W18" i="9" s="1"/>
  <c r="X18" i="9" s="1"/>
  <c r="V17" i="9"/>
  <c r="R17" i="9"/>
  <c r="N17" i="9"/>
  <c r="S17" i="9" s="1"/>
  <c r="H17" i="9"/>
  <c r="D17" i="9"/>
  <c r="W17" i="9" s="1"/>
  <c r="X17" i="9" s="1"/>
  <c r="V16" i="9"/>
  <c r="R16" i="9"/>
  <c r="N16" i="9"/>
  <c r="S16" i="9" s="1"/>
  <c r="H16" i="9"/>
  <c r="D16" i="9"/>
  <c r="W16" i="9" s="1"/>
  <c r="X16" i="9" s="1"/>
  <c r="V15" i="9"/>
  <c r="R15" i="9"/>
  <c r="N15" i="9"/>
  <c r="S15" i="9" s="1"/>
  <c r="H15" i="9"/>
  <c r="D15" i="9"/>
  <c r="W15" i="9" s="1"/>
  <c r="X15" i="9" s="1"/>
  <c r="V14" i="9"/>
  <c r="R14" i="9"/>
  <c r="N14" i="9"/>
  <c r="S14" i="9" s="1"/>
  <c r="H14" i="9"/>
  <c r="D14" i="9"/>
  <c r="W14" i="9" s="1"/>
  <c r="X14" i="9" s="1"/>
  <c r="V13" i="9"/>
  <c r="R13" i="9"/>
  <c r="N13" i="9"/>
  <c r="S13" i="9" s="1"/>
  <c r="H13" i="9"/>
  <c r="D13" i="9"/>
  <c r="W13" i="9" s="1"/>
  <c r="X13" i="9" s="1"/>
  <c r="V12" i="9"/>
  <c r="R12" i="9"/>
  <c r="N12" i="9"/>
  <c r="N30" i="9" s="1"/>
  <c r="H12" i="9"/>
  <c r="H30" i="9" s="1"/>
  <c r="H32" i="9" s="1"/>
  <c r="H51" i="9" s="1"/>
  <c r="D12" i="9"/>
  <c r="W12" i="9" s="1"/>
  <c r="X12" i="9" s="1"/>
  <c r="H12" i="6"/>
  <c r="F12" i="6"/>
  <c r="E12" i="6"/>
  <c r="D12" i="6"/>
  <c r="G51" i="9" l="1"/>
  <c r="G53" i="9" s="1"/>
  <c r="X48" i="9"/>
  <c r="N50" i="9"/>
  <c r="S50" i="9" s="1"/>
  <c r="S39" i="9"/>
  <c r="F51" i="9"/>
  <c r="N32" i="9"/>
  <c r="S30" i="9"/>
  <c r="M51" i="9"/>
  <c r="C51" i="9"/>
  <c r="O51" i="9"/>
  <c r="W39" i="9"/>
  <c r="X39" i="9" s="1"/>
  <c r="D49" i="9"/>
  <c r="D50" i="9" s="1"/>
  <c r="W50" i="9" s="1"/>
  <c r="S47" i="9"/>
  <c r="E50" i="9"/>
  <c r="V50" i="9" s="1"/>
  <c r="D30" i="9"/>
  <c r="S12" i="9"/>
  <c r="S35" i="9"/>
  <c r="H25" i="6"/>
  <c r="F25" i="6"/>
  <c r="E25" i="6"/>
  <c r="D25" i="6"/>
  <c r="H24" i="6"/>
  <c r="F24" i="6"/>
  <c r="E24" i="6"/>
  <c r="D24" i="6"/>
  <c r="H23" i="6"/>
  <c r="F23" i="6"/>
  <c r="E23" i="6"/>
  <c r="D23" i="6"/>
  <c r="H22" i="6"/>
  <c r="H29" i="6" s="1"/>
  <c r="F22" i="6"/>
  <c r="E22" i="6"/>
  <c r="E29" i="6" s="1"/>
  <c r="D22" i="6"/>
  <c r="H21" i="6"/>
  <c r="F21" i="6"/>
  <c r="E21" i="6"/>
  <c r="D21" i="6"/>
  <c r="F19" i="6"/>
  <c r="F16" i="6"/>
  <c r="E16" i="6"/>
  <c r="D16" i="6"/>
  <c r="F15" i="6"/>
  <c r="E15" i="6"/>
  <c r="D15" i="6"/>
  <c r="H14" i="6"/>
  <c r="F14" i="6"/>
  <c r="E14" i="6"/>
  <c r="D14" i="6"/>
  <c r="H13" i="6"/>
  <c r="F13" i="6"/>
  <c r="E13" i="6"/>
  <c r="D13" i="6"/>
  <c r="H11" i="6"/>
  <c r="F11" i="6"/>
  <c r="E11" i="6"/>
  <c r="D11" i="6"/>
  <c r="H10" i="6"/>
  <c r="F10" i="6"/>
  <c r="E10" i="6"/>
  <c r="D10" i="6"/>
  <c r="H9" i="6"/>
  <c r="F9" i="6"/>
  <c r="E9" i="6"/>
  <c r="D9" i="6"/>
  <c r="H8" i="6"/>
  <c r="F8" i="6"/>
  <c r="E8" i="6"/>
  <c r="D8" i="6"/>
  <c r="H7" i="6"/>
  <c r="F7" i="6"/>
  <c r="E7" i="6"/>
  <c r="D7" i="6"/>
  <c r="E29" i="5"/>
  <c r="E28" i="5"/>
  <c r="D23" i="5"/>
  <c r="E23" i="5" s="1"/>
  <c r="C23" i="5"/>
  <c r="E22" i="5"/>
  <c r="E21" i="5"/>
  <c r="D20" i="5"/>
  <c r="D24" i="5" s="1"/>
  <c r="C20" i="5"/>
  <c r="C24" i="5" s="1"/>
  <c r="E24" i="5" s="1"/>
  <c r="E19" i="5"/>
  <c r="E18" i="5"/>
  <c r="D16" i="5"/>
  <c r="C16" i="5"/>
  <c r="E16" i="5" s="1"/>
  <c r="E15" i="5"/>
  <c r="E14" i="5"/>
  <c r="D13" i="5"/>
  <c r="D17" i="5" s="1"/>
  <c r="C13" i="5"/>
  <c r="C17" i="5" s="1"/>
  <c r="E12" i="5"/>
  <c r="E11" i="5"/>
  <c r="F29" i="6" l="1"/>
  <c r="D32" i="9"/>
  <c r="W30" i="9"/>
  <c r="X30" i="9" s="1"/>
  <c r="X50" i="9"/>
  <c r="S32" i="9"/>
  <c r="N51" i="9"/>
  <c r="E51" i="9"/>
  <c r="V51" i="9" s="1"/>
  <c r="D29" i="6"/>
  <c r="D20" i="6"/>
  <c r="E20" i="6"/>
  <c r="E31" i="6" s="1"/>
  <c r="E35" i="6" s="1"/>
  <c r="F20" i="6"/>
  <c r="F31" i="6" s="1"/>
  <c r="F35" i="6" s="1"/>
  <c r="D25" i="5"/>
  <c r="D27" i="5"/>
  <c r="E27" i="5" s="1"/>
  <c r="E17" i="5"/>
  <c r="C25" i="5"/>
  <c r="E20" i="5"/>
  <c r="E13" i="5"/>
  <c r="D31" i="6" l="1"/>
  <c r="D35" i="6" s="1"/>
  <c r="X51" i="9"/>
  <c r="H52" i="9"/>
  <c r="H53" i="9" s="1"/>
  <c r="S51" i="9"/>
  <c r="R52" i="9"/>
  <c r="R53" i="9" s="1"/>
  <c r="D51" i="9"/>
  <c r="W51" i="9" s="1"/>
  <c r="W32" i="9"/>
  <c r="X32" i="9" s="1"/>
  <c r="E25" i="5"/>
  <c r="C26" i="5"/>
  <c r="E26" i="5" s="1"/>
  <c r="H15" i="6" l="1"/>
  <c r="H20" i="6" s="1"/>
  <c r="H31" i="6" s="1"/>
  <c r="H32" i="6" s="1"/>
</calcChain>
</file>

<file path=xl/sharedStrings.xml><?xml version="1.0" encoding="utf-8"?>
<sst xmlns="http://schemas.openxmlformats.org/spreadsheetml/2006/main" count="177" uniqueCount="152">
  <si>
    <t>MARADVÁNYKIMUTATÁS</t>
  </si>
  <si>
    <t>Intézmények</t>
  </si>
  <si>
    <t>Önkormányzat</t>
  </si>
  <si>
    <t>Összesen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</si>
  <si>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</si>
  <si>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</si>
  <si>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</si>
  <si>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</si>
  <si>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</si>
  <si>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</si>
  <si>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</si>
  <si>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</si>
  <si>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</si>
  <si>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</si>
  <si>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</si>
  <si>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</si>
  <si>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</si>
  <si>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</si>
  <si>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</si>
  <si>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</si>
  <si>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</si>
  <si>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</si>
  <si>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</si>
  <si>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Szombathely Megyei Jogú Város Önkormányzata Intézményei</t>
  </si>
  <si>
    <t>Kiutalatlan</t>
  </si>
  <si>
    <t xml:space="preserve">Összes </t>
  </si>
  <si>
    <t>Kötelezettségvállalással</t>
  </si>
  <si>
    <t>Szabad</t>
  </si>
  <si>
    <t>ELVONÁS</t>
  </si>
  <si>
    <t>Jóváhagyásra</t>
  </si>
  <si>
    <t>Személyi</t>
  </si>
  <si>
    <t>Munkaadót</t>
  </si>
  <si>
    <t xml:space="preserve">Dologi </t>
  </si>
  <si>
    <t>Ellátottak</t>
  </si>
  <si>
    <t>Egyéb</t>
  </si>
  <si>
    <t>Felhalmozási</t>
  </si>
  <si>
    <t>07. űrlap szerinti</t>
  </si>
  <si>
    <t>irányító szervi</t>
  </si>
  <si>
    <t>maradvány</t>
  </si>
  <si>
    <t xml:space="preserve">terhelt </t>
  </si>
  <si>
    <t>kerülő</t>
  </si>
  <si>
    <t>juttatások</t>
  </si>
  <si>
    <t xml:space="preserve">terhelő </t>
  </si>
  <si>
    <t>kiadások</t>
  </si>
  <si>
    <t xml:space="preserve">pénzbeli </t>
  </si>
  <si>
    <t>működési</t>
  </si>
  <si>
    <t>támogatás</t>
  </si>
  <si>
    <t xml:space="preserve">(Indokolt feladatokkal, </t>
  </si>
  <si>
    <t>összesen</t>
  </si>
  <si>
    <t>járulékok</t>
  </si>
  <si>
    <t>juttatásai</t>
  </si>
  <si>
    <t xml:space="preserve">célú </t>
  </si>
  <si>
    <t xml:space="preserve">működési </t>
  </si>
  <si>
    <t>felhalmozási</t>
  </si>
  <si>
    <t>Megnevezés</t>
  </si>
  <si>
    <t>(Ávr.150.§. alapján)</t>
  </si>
  <si>
    <t>közgyűlési és bizottsági</t>
  </si>
  <si>
    <t>kötelezettség</t>
  </si>
  <si>
    <t xml:space="preserve"> Beruházások</t>
  </si>
  <si>
    <t>Felújítások</t>
  </si>
  <si>
    <t xml:space="preserve">Egyéb </t>
  </si>
  <si>
    <t>határozatok alapján)</t>
  </si>
  <si>
    <t xml:space="preserve"> felhalmozási </t>
  </si>
  <si>
    <t>1.</t>
  </si>
  <si>
    <t>2.</t>
  </si>
  <si>
    <t>3.=1.+2.</t>
  </si>
  <si>
    <t>4.</t>
  </si>
  <si>
    <t>5.</t>
  </si>
  <si>
    <t>6.</t>
  </si>
  <si>
    <t>7.=4.+5.</t>
  </si>
  <si>
    <t>célú kiadások</t>
  </si>
  <si>
    <t xml:space="preserve">Ó v o d á k </t>
  </si>
  <si>
    <t>Aréna Óvoda</t>
  </si>
  <si>
    <t>Barátság Óvoda</t>
  </si>
  <si>
    <t xml:space="preserve">Pipitér Óvoda </t>
  </si>
  <si>
    <t>Hétszínvirág  Óvoda</t>
  </si>
  <si>
    <t xml:space="preserve">Szivárvány Óvoda </t>
  </si>
  <si>
    <t>Donászy Magda Óvoda</t>
  </si>
  <si>
    <t>Mesevár  Óvoda</t>
  </si>
  <si>
    <t>Játéksziget  Óvoda</t>
  </si>
  <si>
    <t>Kőrösi Csoma Sándor Utcai Óvoda</t>
  </si>
  <si>
    <t xml:space="preserve">Gazdag Erzsi Óvoda </t>
  </si>
  <si>
    <t>Maros  Óvoda</t>
  </si>
  <si>
    <t>Vadvirág Óvoda</t>
  </si>
  <si>
    <t>Margaréta Óvoda</t>
  </si>
  <si>
    <t>Napsugár Óvoda</t>
  </si>
  <si>
    <t>Szűrcsapó Óvoda</t>
  </si>
  <si>
    <t>Mocorgó Óvoda</t>
  </si>
  <si>
    <t>Benczur Gyula Utcai  Óvoda</t>
  </si>
  <si>
    <t>Weöres Sándor Óvoda</t>
  </si>
  <si>
    <t>Óvodák  összesen:</t>
  </si>
  <si>
    <t>Szombathelyi Köznevelési GAMESZ</t>
  </si>
  <si>
    <t xml:space="preserve">Oktatási Intézmények összesen: </t>
  </si>
  <si>
    <t>Nem oktatási intézmények:</t>
  </si>
  <si>
    <t>Kulturális intézmények</t>
  </si>
  <si>
    <t>Mesebolt Bábszínház</t>
  </si>
  <si>
    <t>Savaria Szimfonikus Zenekar</t>
  </si>
  <si>
    <t>Berzsenyi Dániel Könyvtár</t>
  </si>
  <si>
    <t>Savaria Múzeum</t>
  </si>
  <si>
    <t xml:space="preserve">Összesen:                                       </t>
  </si>
  <si>
    <t>Szociális intézmények</t>
  </si>
  <si>
    <t>Pálos Károly Szociális Szolgáltató Központ és Gyermekjóléti Szolgálat</t>
  </si>
  <si>
    <t>Egészségügyi intézmények</t>
  </si>
  <si>
    <t>Szombathelyi Egészségügyi és Kulturális  GESZ</t>
  </si>
  <si>
    <t>Gyermekvédelmi intézmény</t>
  </si>
  <si>
    <t>Szombathelyi Egyesitett Bölcsődei Intézmény</t>
  </si>
  <si>
    <t>Egyéb intézmények</t>
  </si>
  <si>
    <t>Szombathelyi Városi Vásárcsarnok</t>
  </si>
  <si>
    <t>Polgármesteri Hivatal</t>
  </si>
  <si>
    <t>MINDÖSSZESEN</t>
  </si>
  <si>
    <t>Szombathely Megyei Jogú Város Önkormányzata kiadásai</t>
  </si>
  <si>
    <t>teljesítése és jóváhagyásra javasolt maradványa</t>
  </si>
  <si>
    <t>ezer Ft</t>
  </si>
  <si>
    <t>I-XII.hó</t>
  </si>
  <si>
    <t>eredeti ei.</t>
  </si>
  <si>
    <t>mód.ei.</t>
  </si>
  <si>
    <t>teljesítés</t>
  </si>
  <si>
    <t>javasolt maradvány</t>
  </si>
  <si>
    <t>Ágazati kiadások intézmények nélkül</t>
  </si>
  <si>
    <t>Oktatási ágazat kiadásai</t>
  </si>
  <si>
    <t>Kulturális ágazat, média kiadásai</t>
  </si>
  <si>
    <t>Szociális ágazat kiadásai</t>
  </si>
  <si>
    <t>Egészségügyi ágazat kiadásai</t>
  </si>
  <si>
    <t>Gyermekvédelemi ágazat kiadásai</t>
  </si>
  <si>
    <t>Egyéb más ágazathoz nem sorolható intézmények és feladatok kiadásai</t>
  </si>
  <si>
    <t>Sport ágazat kiadásai</t>
  </si>
  <si>
    <t>Kommunális városüzemeltetési és környezetvédelmi kiadások</t>
  </si>
  <si>
    <t>Út-híd fenntartási kiadások</t>
  </si>
  <si>
    <t>Tartalék</t>
  </si>
  <si>
    <t xml:space="preserve">Intézmények működési kiadásai </t>
  </si>
  <si>
    <r>
      <t>Intézmények</t>
    </r>
    <r>
      <rPr>
        <i/>
        <sz val="12"/>
        <rFont val="Calibri"/>
        <family val="2"/>
        <charset val="238"/>
        <scheme val="minor"/>
      </rPr>
      <t xml:space="preserve">  -önkormányzati támogatása</t>
    </r>
  </si>
  <si>
    <t xml:space="preserve">                       - saját bevétele terhére kiadás</t>
  </si>
  <si>
    <t xml:space="preserve"> Működési kiadások mindösszesen</t>
  </si>
  <si>
    <t>Pénzeszköz átadás</t>
  </si>
  <si>
    <t>Költségvetési szervek beruházásai és felújításai</t>
  </si>
  <si>
    <t>Vagyongazdálkodás</t>
  </si>
  <si>
    <t>Beruházások</t>
  </si>
  <si>
    <t>Munkáltatói kölcsön</t>
  </si>
  <si>
    <t xml:space="preserve">Intézmények fejlesztési kiadásai </t>
  </si>
  <si>
    <t>Fejlesztési kiadások összesen</t>
  </si>
  <si>
    <t>Finanszírozási műveletek</t>
  </si>
  <si>
    <t>KIADÁSOK MINDÖSSZESEN</t>
  </si>
  <si>
    <t>Kötelezettség mindösszesen</t>
  </si>
  <si>
    <t>Zárszámadás</t>
  </si>
  <si>
    <t>2025. évi maradványának elszámolása</t>
  </si>
  <si>
    <t>Jóváhagyásra kerülő 2025. évi maradvány elszámolása</t>
  </si>
  <si>
    <t>2025. évi beszámoló</t>
  </si>
  <si>
    <t>2026. évi eredeti költségvetésben tervezve</t>
  </si>
  <si>
    <t>Különbözet</t>
  </si>
  <si>
    <t>Ft-ban</t>
  </si>
  <si>
    <t>Szombathely Megyei Jogú Város Önkormányzata és intézményei 2025. évi maradványkimutatása</t>
  </si>
  <si>
    <t>2025.évi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</si>
</sst>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Times New Roman CE"/>
      <charset val="238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4"/>
      <color indexed="8"/>
      <name val="Arial"/>
      <family val="2"/>
    </font>
    <font>
      <b/>
      <u/>
      <sz val="14"/>
      <name val="Arial"/>
      <family val="2"/>
    </font>
    <font>
      <sz val="14"/>
      <name val="Arial"/>
      <family val="2"/>
      <charset val="238"/>
    </font>
    <font>
      <b/>
      <i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  <charset val="238"/>
    </font>
    <font>
      <sz val="8"/>
      <name val="Times New Roman CE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Calibri"/>
      <family val="2"/>
      <charset val="238"/>
      <scheme val="minor"/>
    </font>
    <font>
      <b/>
      <sz val="12"/>
      <name val="Arial CE"/>
      <family val="2"/>
      <charset val="238"/>
    </font>
    <font>
      <u/>
      <sz val="12"/>
      <name val="Arial CE"/>
      <family val="2"/>
      <charset val="238"/>
    </font>
    <font>
      <u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name val="Arial CE"/>
      <charset val="238"/>
    </font>
    <font>
      <b/>
      <sz val="1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8" fillId="0" borderId="0"/>
    <xf numFmtId="0" fontId="13" fillId="0" borderId="0"/>
    <xf numFmtId="0" fontId="22" fillId="0" borderId="0"/>
    <xf numFmtId="0" fontId="13" fillId="0" borderId="0"/>
    <xf numFmtId="0" fontId="22" fillId="0" borderId="0"/>
  </cellStyleXfs>
  <cellXfs count="264">
    <xf numFmtId="0" fontId="0" fillId="0" borderId="0" xfId="0"/>
    <xf numFmtId="0" fontId="2" fillId="0" borderId="0" xfId="1" applyFont="1"/>
    <xf numFmtId="3" fontId="2" fillId="0" borderId="0" xfId="1" applyNumberFormat="1" applyFont="1"/>
    <xf numFmtId="0" fontId="4" fillId="0" borderId="0" xfId="1" applyFont="1"/>
    <xf numFmtId="3" fontId="4" fillId="0" borderId="0" xfId="1" applyNumberFormat="1" applyFont="1"/>
    <xf numFmtId="0" fontId="2" fillId="0" borderId="1" xfId="1" applyFont="1" applyBorder="1" applyAlignment="1">
      <alignment vertical="top" wrapText="1"/>
    </xf>
    <xf numFmtId="0" fontId="4" fillId="0" borderId="2" xfId="1" applyFont="1" applyBorder="1" applyAlignment="1">
      <alignment horizontal="center" vertical="top" wrapText="1"/>
    </xf>
    <xf numFmtId="3" fontId="4" fillId="0" borderId="3" xfId="1" applyNumberFormat="1" applyFont="1" applyBorder="1" applyAlignment="1">
      <alignment horizontal="center" vertical="top" wrapText="1"/>
    </xf>
    <xf numFmtId="0" fontId="4" fillId="0" borderId="3" xfId="1" applyFont="1" applyBorder="1"/>
    <xf numFmtId="0" fontId="4" fillId="0" borderId="4" xfId="1" applyFont="1" applyBorder="1"/>
    <xf numFmtId="0" fontId="2" fillId="0" borderId="5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center" vertical="top" wrapText="1"/>
    </xf>
    <xf numFmtId="3" fontId="5" fillId="0" borderId="10" xfId="1" applyNumberFormat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 wrapText="1"/>
    </xf>
    <xf numFmtId="0" fontId="5" fillId="0" borderId="1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3" fontId="5" fillId="0" borderId="3" xfId="1" applyNumberFormat="1" applyFont="1" applyBorder="1" applyAlignment="1">
      <alignment vertical="center" wrapText="1"/>
    </xf>
    <xf numFmtId="3" fontId="5" fillId="0" borderId="4" xfId="1" applyNumberFormat="1" applyFont="1" applyBorder="1" applyAlignment="1">
      <alignment vertical="center" wrapText="1"/>
    </xf>
    <xf numFmtId="0" fontId="2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3" fontId="5" fillId="0" borderId="6" xfId="1" applyNumberFormat="1" applyFont="1" applyBorder="1" applyAlignment="1">
      <alignment vertical="center" wrapText="1"/>
    </xf>
    <xf numFmtId="3" fontId="5" fillId="0" borderId="7" xfId="1" applyNumberFormat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3" fontId="3" fillId="0" borderId="6" xfId="1" applyNumberFormat="1" applyFont="1" applyBorder="1" applyAlignment="1">
      <alignment vertical="center" wrapText="1"/>
    </xf>
    <xf numFmtId="3" fontId="3" fillId="0" borderId="7" xfId="1" applyNumberFormat="1" applyFont="1" applyBorder="1" applyAlignment="1">
      <alignment vertical="center" wrapText="1"/>
    </xf>
    <xf numFmtId="3" fontId="3" fillId="0" borderId="10" xfId="1" applyNumberFormat="1" applyFont="1" applyBorder="1" applyAlignment="1">
      <alignment vertical="center" wrapText="1"/>
    </xf>
    <xf numFmtId="0" fontId="6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3" fontId="3" fillId="0" borderId="14" xfId="1" applyNumberFormat="1" applyFont="1" applyBorder="1" applyAlignment="1">
      <alignment vertical="center" wrapText="1"/>
    </xf>
    <xf numFmtId="3" fontId="3" fillId="0" borderId="15" xfId="1" applyNumberFormat="1" applyFont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3" fontId="5" fillId="2" borderId="7" xfId="1" applyNumberFormat="1" applyFont="1" applyFill="1" applyBorder="1" applyAlignment="1">
      <alignment vertical="center" wrapText="1"/>
    </xf>
    <xf numFmtId="3" fontId="3" fillId="2" borderId="7" xfId="1" applyNumberFormat="1" applyFont="1" applyFill="1" applyBorder="1" applyAlignment="1">
      <alignment vertical="center" wrapText="1"/>
    </xf>
    <xf numFmtId="3" fontId="5" fillId="2" borderId="6" xfId="1" applyNumberFormat="1" applyFont="1" applyFill="1" applyBorder="1" applyAlignment="1">
      <alignment vertical="center" wrapText="1"/>
    </xf>
    <xf numFmtId="3" fontId="7" fillId="0" borderId="0" xfId="1" applyNumberFormat="1" applyFont="1"/>
    <xf numFmtId="0" fontId="6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left" vertical="center" wrapText="1"/>
    </xf>
    <xf numFmtId="3" fontId="3" fillId="0" borderId="11" xfId="1" applyNumberFormat="1" applyFont="1" applyBorder="1" applyAlignment="1">
      <alignment vertical="center" wrapText="1"/>
    </xf>
    <xf numFmtId="3" fontId="9" fillId="0" borderId="0" xfId="2" applyNumberFormat="1" applyFont="1"/>
    <xf numFmtId="3" fontId="9" fillId="0" borderId="0" xfId="2" applyNumberFormat="1" applyFont="1" applyAlignment="1">
      <alignment horizontal="center"/>
    </xf>
    <xf numFmtId="3" fontId="10" fillId="0" borderId="0" xfId="2" applyNumberFormat="1" applyFont="1" applyAlignment="1">
      <alignment horizontal="left"/>
    </xf>
    <xf numFmtId="3" fontId="9" fillId="0" borderId="0" xfId="2" applyNumberFormat="1" applyFont="1" applyAlignment="1">
      <alignment horizontal="left"/>
    </xf>
    <xf numFmtId="3" fontId="11" fillId="0" borderId="16" xfId="2" applyNumberFormat="1" applyFont="1" applyBorder="1" applyAlignment="1">
      <alignment horizontal="left"/>
    </xf>
    <xf numFmtId="3" fontId="11" fillId="0" borderId="18" xfId="2" applyNumberFormat="1" applyFont="1" applyBorder="1" applyAlignment="1">
      <alignment horizontal="left"/>
    </xf>
    <xf numFmtId="3" fontId="11" fillId="0" borderId="19" xfId="2" applyNumberFormat="1" applyFont="1" applyBorder="1" applyAlignment="1">
      <alignment horizontal="left"/>
    </xf>
    <xf numFmtId="3" fontId="11" fillId="0" borderId="0" xfId="2" applyNumberFormat="1" applyFont="1" applyAlignment="1">
      <alignment horizontal="left"/>
    </xf>
    <xf numFmtId="3" fontId="12" fillId="0" borderId="20" xfId="2" applyNumberFormat="1" applyFont="1" applyBorder="1"/>
    <xf numFmtId="3" fontId="6" fillId="0" borderId="21" xfId="3" applyNumberFormat="1" applyFont="1" applyBorder="1" applyAlignment="1">
      <alignment horizontal="center"/>
    </xf>
    <xf numFmtId="3" fontId="6" fillId="0" borderId="22" xfId="3" applyNumberFormat="1" applyFont="1" applyBorder="1" applyAlignment="1">
      <alignment horizontal="center"/>
    </xf>
    <xf numFmtId="3" fontId="6" fillId="0" borderId="22" xfId="3" applyNumberFormat="1" applyFont="1" applyBorder="1" applyAlignment="1">
      <alignment horizontal="center" vertical="center"/>
    </xf>
    <xf numFmtId="3" fontId="12" fillId="0" borderId="7" xfId="2" applyNumberFormat="1" applyFont="1" applyBorder="1" applyAlignment="1">
      <alignment horizontal="center"/>
    </xf>
    <xf numFmtId="3" fontId="6" fillId="0" borderId="23" xfId="3" applyNumberFormat="1" applyFont="1" applyBorder="1" applyAlignment="1">
      <alignment horizontal="center"/>
    </xf>
    <xf numFmtId="3" fontId="14" fillId="0" borderId="21" xfId="2" applyNumberFormat="1" applyFont="1" applyBorder="1" applyAlignment="1">
      <alignment horizontal="center"/>
    </xf>
    <xf numFmtId="3" fontId="12" fillId="0" borderId="24" xfId="2" applyNumberFormat="1" applyFont="1" applyBorder="1" applyAlignment="1">
      <alignment horizontal="center"/>
    </xf>
    <xf numFmtId="3" fontId="12" fillId="0" borderId="25" xfId="2" applyNumberFormat="1" applyFont="1" applyBorder="1" applyAlignment="1">
      <alignment horizontal="center"/>
    </xf>
    <xf numFmtId="3" fontId="6" fillId="0" borderId="26" xfId="2" applyNumberFormat="1" applyFont="1" applyBorder="1" applyAlignment="1">
      <alignment horizontal="center" wrapText="1"/>
    </xf>
    <xf numFmtId="3" fontId="6" fillId="0" borderId="27" xfId="2" applyNumberFormat="1" applyFont="1" applyBorder="1" applyAlignment="1">
      <alignment horizontal="center" wrapText="1"/>
    </xf>
    <xf numFmtId="3" fontId="12" fillId="0" borderId="23" xfId="2" applyNumberFormat="1" applyFont="1" applyBorder="1" applyAlignment="1">
      <alignment horizontal="center"/>
    </xf>
    <xf numFmtId="3" fontId="11" fillId="0" borderId="0" xfId="2" applyNumberFormat="1" applyFont="1"/>
    <xf numFmtId="3" fontId="12" fillId="0" borderId="28" xfId="2" applyNumberFormat="1" applyFont="1" applyBorder="1" applyAlignment="1">
      <alignment horizontal="center"/>
    </xf>
    <xf numFmtId="3" fontId="12" fillId="0" borderId="7" xfId="2" applyNumberFormat="1" applyFont="1" applyBorder="1" applyAlignment="1">
      <alignment horizontal="center" vertical="center"/>
    </xf>
    <xf numFmtId="3" fontId="12" fillId="0" borderId="29" xfId="2" applyNumberFormat="1" applyFont="1" applyBorder="1" applyAlignment="1">
      <alignment horizontal="center"/>
    </xf>
    <xf numFmtId="3" fontId="14" fillId="0" borderId="28" xfId="2" applyNumberFormat="1" applyFont="1" applyBorder="1" applyAlignment="1">
      <alignment horizontal="center"/>
    </xf>
    <xf numFmtId="3" fontId="12" fillId="0" borderId="6" xfId="2" applyNumberFormat="1" applyFont="1" applyBorder="1" applyAlignment="1">
      <alignment horizontal="center"/>
    </xf>
    <xf numFmtId="3" fontId="12" fillId="0" borderId="0" xfId="2" applyNumberFormat="1" applyFont="1" applyAlignment="1">
      <alignment horizontal="center" vertical="center"/>
    </xf>
    <xf numFmtId="0" fontId="6" fillId="0" borderId="5" xfId="3" applyFont="1" applyBorder="1" applyAlignment="1">
      <alignment horizontal="center" wrapText="1"/>
    </xf>
    <xf numFmtId="0" fontId="6" fillId="0" borderId="30" xfId="3" applyFont="1" applyBorder="1" applyAlignment="1">
      <alignment horizontal="center" wrapText="1"/>
    </xf>
    <xf numFmtId="3" fontId="12" fillId="0" borderId="0" xfId="2" applyNumberFormat="1" applyFont="1" applyAlignment="1">
      <alignment horizontal="center"/>
    </xf>
    <xf numFmtId="3" fontId="12" fillId="0" borderId="20" xfId="2" applyNumberFormat="1" applyFont="1" applyBorder="1" applyAlignment="1">
      <alignment horizontal="center" vertical="center"/>
    </xf>
    <xf numFmtId="3" fontId="11" fillId="0" borderId="28" xfId="2" applyNumberFormat="1" applyFont="1" applyBorder="1"/>
    <xf numFmtId="3" fontId="12" fillId="0" borderId="0" xfId="2" applyNumberFormat="1" applyFont="1"/>
    <xf numFmtId="3" fontId="11" fillId="0" borderId="6" xfId="2" applyNumberFormat="1" applyFont="1" applyBorder="1"/>
    <xf numFmtId="3" fontId="12" fillId="0" borderId="7" xfId="2" applyNumberFormat="1" applyFont="1" applyBorder="1" applyAlignment="1">
      <alignment horizontal="center" vertical="center" wrapText="1"/>
    </xf>
    <xf numFmtId="3" fontId="12" fillId="0" borderId="6" xfId="2" applyNumberFormat="1" applyFont="1" applyBorder="1"/>
    <xf numFmtId="3" fontId="12" fillId="0" borderId="31" xfId="2" applyNumberFormat="1" applyFont="1" applyBorder="1" applyAlignment="1">
      <alignment horizontal="center" vertical="center"/>
    </xf>
    <xf numFmtId="3" fontId="6" fillId="0" borderId="32" xfId="2" applyNumberFormat="1" applyFont="1" applyBorder="1" applyAlignment="1">
      <alignment horizontal="center"/>
    </xf>
    <xf numFmtId="3" fontId="6" fillId="0" borderId="33" xfId="2" applyNumberFormat="1" applyFont="1" applyBorder="1" applyAlignment="1">
      <alignment horizontal="center"/>
    </xf>
    <xf numFmtId="3" fontId="6" fillId="0" borderId="34" xfId="2" applyNumberFormat="1" applyFont="1" applyBorder="1" applyAlignment="1">
      <alignment horizontal="center"/>
    </xf>
    <xf numFmtId="3" fontId="14" fillId="0" borderId="32" xfId="2" applyNumberFormat="1" applyFont="1" applyBorder="1" applyAlignment="1">
      <alignment horizontal="center"/>
    </xf>
    <xf numFmtId="3" fontId="12" fillId="0" borderId="35" xfId="2" applyNumberFormat="1" applyFont="1" applyBorder="1"/>
    <xf numFmtId="3" fontId="12" fillId="0" borderId="36" xfId="2" applyNumberFormat="1" applyFont="1" applyBorder="1" applyAlignment="1">
      <alignment horizontal="center" vertical="center"/>
    </xf>
    <xf numFmtId="3" fontId="12" fillId="0" borderId="35" xfId="2" applyNumberFormat="1" applyFont="1" applyBorder="1" applyAlignment="1">
      <alignment horizontal="center"/>
    </xf>
    <xf numFmtId="0" fontId="6" fillId="0" borderId="37" xfId="3" applyFont="1" applyBorder="1" applyAlignment="1">
      <alignment horizontal="center" wrapText="1"/>
    </xf>
    <xf numFmtId="0" fontId="6" fillId="0" borderId="38" xfId="3" applyFont="1" applyBorder="1" applyAlignment="1">
      <alignment horizontal="center" wrapText="1"/>
    </xf>
    <xf numFmtId="3" fontId="12" fillId="0" borderId="36" xfId="2" applyNumberFormat="1" applyFont="1" applyBorder="1" applyAlignment="1">
      <alignment horizontal="center"/>
    </xf>
    <xf numFmtId="3" fontId="12" fillId="0" borderId="38" xfId="2" applyNumberFormat="1" applyFont="1" applyBorder="1" applyAlignment="1">
      <alignment horizontal="center"/>
    </xf>
    <xf numFmtId="3" fontId="15" fillId="0" borderId="16" xfId="2" applyNumberFormat="1" applyFont="1" applyBorder="1" applyAlignment="1">
      <alignment horizontal="center" vertical="center"/>
    </xf>
    <xf numFmtId="3" fontId="10" fillId="0" borderId="21" xfId="2" applyNumberFormat="1" applyFont="1" applyBorder="1" applyAlignment="1">
      <alignment horizontal="right"/>
    </xf>
    <xf numFmtId="3" fontId="10" fillId="0" borderId="24" xfId="2" applyNumberFormat="1" applyFont="1" applyBorder="1" applyAlignment="1">
      <alignment horizontal="right"/>
    </xf>
    <xf numFmtId="3" fontId="10" fillId="0" borderId="23" xfId="2" applyNumberFormat="1" applyFont="1" applyBorder="1" applyAlignment="1">
      <alignment horizontal="right"/>
    </xf>
    <xf numFmtId="3" fontId="16" fillId="0" borderId="21" xfId="2" applyNumberFormat="1" applyFont="1" applyBorder="1" applyAlignment="1">
      <alignment horizontal="right"/>
    </xf>
    <xf numFmtId="3" fontId="9" fillId="0" borderId="24" xfId="2" applyNumberFormat="1" applyFont="1" applyBorder="1"/>
    <xf numFmtId="3" fontId="17" fillId="0" borderId="24" xfId="2" applyNumberFormat="1" applyFont="1" applyBorder="1" applyAlignment="1">
      <alignment horizontal="center" vertical="center"/>
    </xf>
    <xf numFmtId="3" fontId="9" fillId="0" borderId="26" xfId="2" applyNumberFormat="1" applyFont="1" applyBorder="1"/>
    <xf numFmtId="3" fontId="9" fillId="0" borderId="27" xfId="2" applyNumberFormat="1" applyFont="1" applyBorder="1"/>
    <xf numFmtId="3" fontId="9" fillId="0" borderId="25" xfId="2" applyNumberFormat="1" applyFont="1" applyBorder="1"/>
    <xf numFmtId="3" fontId="9" fillId="0" borderId="23" xfId="2" applyNumberFormat="1" applyFont="1" applyBorder="1"/>
    <xf numFmtId="3" fontId="11" fillId="0" borderId="39" xfId="2" applyNumberFormat="1" applyFont="1" applyBorder="1"/>
    <xf numFmtId="3" fontId="10" fillId="0" borderId="40" xfId="2" applyNumberFormat="1" applyFont="1" applyBorder="1" applyAlignment="1">
      <alignment horizontal="right"/>
    </xf>
    <xf numFmtId="3" fontId="10" fillId="0" borderId="10" xfId="2" applyNumberFormat="1" applyFont="1" applyBorder="1" applyAlignment="1">
      <alignment horizontal="right"/>
    </xf>
    <xf numFmtId="3" fontId="18" fillId="0" borderId="10" xfId="2" applyNumberFormat="1" applyFont="1" applyBorder="1" applyAlignment="1">
      <alignment horizontal="right"/>
    </xf>
    <xf numFmtId="3" fontId="10" fillId="0" borderId="41" xfId="2" applyNumberFormat="1" applyFont="1" applyBorder="1" applyAlignment="1">
      <alignment horizontal="right"/>
    </xf>
    <xf numFmtId="3" fontId="18" fillId="0" borderId="40" xfId="2" applyNumberFormat="1" applyFont="1" applyBorder="1" applyAlignment="1">
      <alignment horizontal="right"/>
    </xf>
    <xf numFmtId="3" fontId="18" fillId="0" borderId="8" xfId="2" applyNumberFormat="1" applyFont="1" applyBorder="1" applyAlignment="1">
      <alignment horizontal="right"/>
    </xf>
    <xf numFmtId="3" fontId="18" fillId="0" borderId="42" xfId="2" applyNumberFormat="1" applyFont="1" applyBorder="1" applyAlignment="1">
      <alignment horizontal="right"/>
    </xf>
    <xf numFmtId="3" fontId="18" fillId="0" borderId="9" xfId="2" applyNumberFormat="1" applyFont="1" applyBorder="1" applyAlignment="1">
      <alignment horizontal="right"/>
    </xf>
    <xf numFmtId="3" fontId="18" fillId="0" borderId="41" xfId="2" applyNumberFormat="1" applyFont="1" applyBorder="1" applyAlignment="1">
      <alignment horizontal="right"/>
    </xf>
    <xf numFmtId="3" fontId="11" fillId="0" borderId="43" xfId="2" applyNumberFormat="1" applyFont="1" applyBorder="1"/>
    <xf numFmtId="3" fontId="11" fillId="0" borderId="20" xfId="2" applyNumberFormat="1" applyFont="1" applyBorder="1"/>
    <xf numFmtId="3" fontId="19" fillId="0" borderId="17" xfId="2" applyNumberFormat="1" applyFont="1" applyBorder="1" applyAlignment="1">
      <alignment horizontal="left"/>
    </xf>
    <xf numFmtId="3" fontId="20" fillId="0" borderId="44" xfId="2" applyNumberFormat="1" applyFont="1" applyBorder="1" applyAlignment="1">
      <alignment horizontal="right"/>
    </xf>
    <xf numFmtId="3" fontId="20" fillId="0" borderId="45" xfId="2" applyNumberFormat="1" applyFont="1" applyBorder="1" applyAlignment="1">
      <alignment horizontal="right"/>
    </xf>
    <xf numFmtId="3" fontId="20" fillId="0" borderId="19" xfId="2" applyNumberFormat="1" applyFont="1" applyBorder="1" applyAlignment="1">
      <alignment horizontal="right"/>
    </xf>
    <xf numFmtId="3" fontId="20" fillId="0" borderId="18" xfId="2" applyNumberFormat="1" applyFont="1" applyBorder="1" applyAlignment="1">
      <alignment horizontal="right"/>
    </xf>
    <xf numFmtId="3" fontId="20" fillId="0" borderId="46" xfId="2" applyNumberFormat="1" applyFont="1" applyBorder="1" applyAlignment="1">
      <alignment horizontal="right"/>
    </xf>
    <xf numFmtId="3" fontId="20" fillId="0" borderId="47" xfId="2" applyNumberFormat="1" applyFont="1" applyBorder="1" applyAlignment="1">
      <alignment horizontal="right"/>
    </xf>
    <xf numFmtId="3" fontId="19" fillId="0" borderId="0" xfId="2" applyNumberFormat="1" applyFont="1"/>
    <xf numFmtId="3" fontId="2" fillId="0" borderId="17" xfId="2" applyNumberFormat="1" applyFont="1" applyBorder="1" applyAlignment="1">
      <alignment horizontal="left"/>
    </xf>
    <xf numFmtId="3" fontId="18" fillId="0" borderId="6" xfId="2" applyNumberFormat="1" applyFont="1" applyBorder="1" applyAlignment="1">
      <alignment horizontal="right"/>
    </xf>
    <xf numFmtId="3" fontId="18" fillId="0" borderId="5" xfId="2" applyNumberFormat="1" applyFont="1" applyBorder="1" applyAlignment="1">
      <alignment horizontal="right"/>
    </xf>
    <xf numFmtId="3" fontId="12" fillId="0" borderId="48" xfId="2" applyNumberFormat="1" applyFont="1" applyBorder="1" applyAlignment="1">
      <alignment horizontal="left"/>
    </xf>
    <xf numFmtId="3" fontId="12" fillId="0" borderId="16" xfId="2" applyNumberFormat="1" applyFont="1" applyBorder="1" applyAlignment="1">
      <alignment horizontal="center" vertical="center"/>
    </xf>
    <xf numFmtId="3" fontId="9" fillId="0" borderId="21" xfId="2" applyNumberFormat="1" applyFont="1" applyBorder="1" applyAlignment="1">
      <alignment horizontal="right"/>
    </xf>
    <xf numFmtId="3" fontId="9" fillId="0" borderId="24" xfId="2" applyNumberFormat="1" applyFont="1" applyBorder="1" applyAlignment="1">
      <alignment horizontal="right"/>
    </xf>
    <xf numFmtId="3" fontId="17" fillId="0" borderId="24" xfId="2" applyNumberFormat="1" applyFont="1" applyBorder="1" applyAlignment="1">
      <alignment horizontal="right" vertical="center"/>
    </xf>
    <xf numFmtId="3" fontId="9" fillId="0" borderId="26" xfId="2" applyNumberFormat="1" applyFont="1" applyBorder="1" applyAlignment="1">
      <alignment horizontal="right"/>
    </xf>
    <xf numFmtId="3" fontId="9" fillId="0" borderId="27" xfId="2" applyNumberFormat="1" applyFont="1" applyBorder="1" applyAlignment="1">
      <alignment horizontal="right"/>
    </xf>
    <xf numFmtId="3" fontId="9" fillId="0" borderId="25" xfId="2" applyNumberFormat="1" applyFont="1" applyBorder="1" applyAlignment="1">
      <alignment horizontal="right"/>
    </xf>
    <xf numFmtId="3" fontId="9" fillId="0" borderId="23" xfId="2" applyNumberFormat="1" applyFont="1" applyBorder="1" applyAlignment="1">
      <alignment horizontal="right"/>
    </xf>
    <xf numFmtId="3" fontId="19" fillId="0" borderId="20" xfId="2" applyNumberFormat="1" applyFont="1" applyBorder="1" applyAlignment="1">
      <alignment horizontal="center"/>
    </xf>
    <xf numFmtId="3" fontId="10" fillId="0" borderId="28" xfId="2" applyNumberFormat="1" applyFont="1" applyBorder="1" applyAlignment="1">
      <alignment horizontal="right"/>
    </xf>
    <xf numFmtId="3" fontId="10" fillId="0" borderId="7" xfId="2" applyNumberFormat="1" applyFont="1" applyBorder="1" applyAlignment="1">
      <alignment horizontal="right"/>
    </xf>
    <xf numFmtId="3" fontId="10" fillId="0" borderId="29" xfId="2" applyNumberFormat="1" applyFont="1" applyBorder="1" applyAlignment="1">
      <alignment horizontal="right"/>
    </xf>
    <xf numFmtId="3" fontId="9" fillId="0" borderId="28" xfId="2" applyNumberFormat="1" applyFont="1" applyBorder="1" applyAlignment="1">
      <alignment horizontal="right"/>
    </xf>
    <xf numFmtId="3" fontId="9" fillId="0" borderId="0" xfId="2" applyNumberFormat="1" applyFont="1" applyAlignment="1">
      <alignment horizontal="right"/>
    </xf>
    <xf numFmtId="3" fontId="20" fillId="0" borderId="6" xfId="2" applyNumberFormat="1" applyFont="1" applyBorder="1" applyAlignment="1">
      <alignment horizontal="right"/>
    </xf>
    <xf numFmtId="3" fontId="10" fillId="0" borderId="6" xfId="2" applyNumberFormat="1" applyFont="1" applyBorder="1" applyAlignment="1">
      <alignment horizontal="right"/>
    </xf>
    <xf numFmtId="3" fontId="9" fillId="0" borderId="5" xfId="2" applyNumberFormat="1" applyFont="1" applyBorder="1" applyAlignment="1">
      <alignment horizontal="right"/>
    </xf>
    <xf numFmtId="3" fontId="9" fillId="0" borderId="30" xfId="2" applyNumberFormat="1" applyFont="1" applyBorder="1" applyAlignment="1">
      <alignment horizontal="right"/>
    </xf>
    <xf numFmtId="3" fontId="9" fillId="0" borderId="6" xfId="2" applyNumberFormat="1" applyFont="1" applyBorder="1" applyAlignment="1">
      <alignment horizontal="right"/>
    </xf>
    <xf numFmtId="3" fontId="9" fillId="0" borderId="29" xfId="2" applyNumberFormat="1" applyFont="1" applyBorder="1" applyAlignment="1">
      <alignment horizontal="right"/>
    </xf>
    <xf numFmtId="3" fontId="18" fillId="0" borderId="49" xfId="2" applyNumberFormat="1" applyFont="1" applyBorder="1" applyAlignment="1">
      <alignment horizontal="right"/>
    </xf>
    <xf numFmtId="3" fontId="11" fillId="0" borderId="50" xfId="2" applyNumberFormat="1" applyFont="1" applyBorder="1"/>
    <xf numFmtId="3" fontId="18" fillId="0" borderId="51" xfId="2" applyNumberFormat="1" applyFont="1" applyBorder="1" applyAlignment="1">
      <alignment horizontal="right"/>
    </xf>
    <xf numFmtId="3" fontId="18" fillId="0" borderId="52" xfId="2" applyNumberFormat="1" applyFont="1" applyBorder="1" applyAlignment="1">
      <alignment horizontal="right"/>
    </xf>
    <xf numFmtId="3" fontId="18" fillId="0" borderId="53" xfId="2" applyNumberFormat="1" applyFont="1" applyBorder="1" applyAlignment="1">
      <alignment horizontal="right"/>
    </xf>
    <xf numFmtId="3" fontId="19" fillId="0" borderId="48" xfId="2" applyNumberFormat="1" applyFont="1" applyBorder="1" applyAlignment="1">
      <alignment horizontal="left"/>
    </xf>
    <xf numFmtId="3" fontId="20" fillId="0" borderId="54" xfId="2" applyNumberFormat="1" applyFont="1" applyBorder="1" applyAlignment="1">
      <alignment horizontal="right"/>
    </xf>
    <xf numFmtId="3" fontId="20" fillId="0" borderId="15" xfId="2" applyNumberFormat="1" applyFont="1" applyBorder="1" applyAlignment="1">
      <alignment horizontal="right"/>
    </xf>
    <xf numFmtId="3" fontId="20" fillId="0" borderId="55" xfId="2" applyNumberFormat="1" applyFont="1" applyBorder="1" applyAlignment="1">
      <alignment horizontal="right"/>
    </xf>
    <xf numFmtId="3" fontId="20" fillId="0" borderId="13" xfId="2" applyNumberFormat="1" applyFont="1" applyBorder="1" applyAlignment="1">
      <alignment horizontal="right"/>
    </xf>
    <xf numFmtId="3" fontId="20" fillId="0" borderId="56" xfId="2" applyNumberFormat="1" applyFont="1" applyBorder="1" applyAlignment="1">
      <alignment horizontal="right"/>
    </xf>
    <xf numFmtId="3" fontId="20" fillId="0" borderId="14" xfId="2" applyNumberFormat="1" applyFont="1" applyBorder="1" applyAlignment="1">
      <alignment horizontal="right"/>
    </xf>
    <xf numFmtId="3" fontId="19" fillId="0" borderId="16" xfId="2" applyNumberFormat="1" applyFont="1" applyBorder="1" applyAlignment="1">
      <alignment horizontal="center"/>
    </xf>
    <xf numFmtId="3" fontId="11" fillId="0" borderId="39" xfId="2" applyNumberFormat="1" applyFont="1" applyBorder="1" applyAlignment="1">
      <alignment wrapText="1"/>
    </xf>
    <xf numFmtId="3" fontId="18" fillId="0" borderId="28" xfId="2" applyNumberFormat="1" applyFont="1" applyBorder="1" applyAlignment="1">
      <alignment horizontal="right"/>
    </xf>
    <xf numFmtId="3" fontId="18" fillId="0" borderId="29" xfId="2" applyNumberFormat="1" applyFont="1" applyBorder="1" applyAlignment="1">
      <alignment horizontal="right"/>
    </xf>
    <xf numFmtId="3" fontId="18" fillId="0" borderId="30" xfId="2" applyNumberFormat="1" applyFont="1" applyBorder="1" applyAlignment="1">
      <alignment horizontal="right"/>
    </xf>
    <xf numFmtId="3" fontId="18" fillId="0" borderId="0" xfId="2" applyNumberFormat="1" applyFont="1" applyAlignment="1">
      <alignment horizontal="right"/>
    </xf>
    <xf numFmtId="3" fontId="2" fillId="0" borderId="39" xfId="2" applyNumberFormat="1" applyFont="1" applyBorder="1"/>
    <xf numFmtId="3" fontId="2" fillId="0" borderId="0" xfId="2" applyNumberFormat="1" applyFont="1"/>
    <xf numFmtId="3" fontId="2" fillId="0" borderId="31" xfId="2" applyNumberFormat="1" applyFont="1" applyBorder="1" applyAlignment="1">
      <alignment horizontal="left"/>
    </xf>
    <xf numFmtId="3" fontId="18" fillId="0" borderId="32" xfId="2" applyNumberFormat="1" applyFont="1" applyBorder="1" applyAlignment="1">
      <alignment horizontal="right"/>
    </xf>
    <xf numFmtId="3" fontId="18" fillId="0" borderId="33" xfId="2" applyNumberFormat="1" applyFont="1" applyBorder="1" applyAlignment="1">
      <alignment horizontal="right"/>
    </xf>
    <xf numFmtId="3" fontId="18" fillId="0" borderId="34" xfId="2" applyNumberFormat="1" applyFont="1" applyBorder="1" applyAlignment="1">
      <alignment horizontal="right"/>
    </xf>
    <xf numFmtId="3" fontId="18" fillId="0" borderId="57" xfId="2" applyNumberFormat="1" applyFont="1" applyBorder="1" applyAlignment="1">
      <alignment horizontal="right"/>
    </xf>
    <xf numFmtId="3" fontId="18" fillId="0" borderId="56" xfId="2" applyNumberFormat="1" applyFont="1" applyBorder="1" applyAlignment="1">
      <alignment horizontal="right"/>
    </xf>
    <xf numFmtId="3" fontId="18" fillId="0" borderId="13" xfId="2" applyNumberFormat="1" applyFont="1" applyBorder="1" applyAlignment="1">
      <alignment horizontal="right"/>
    </xf>
    <xf numFmtId="3" fontId="18" fillId="0" borderId="14" xfId="2" applyNumberFormat="1" applyFont="1" applyBorder="1" applyAlignment="1">
      <alignment horizontal="right"/>
    </xf>
    <xf numFmtId="3" fontId="18" fillId="0" borderId="55" xfId="2" applyNumberFormat="1" applyFont="1" applyBorder="1" applyAlignment="1">
      <alignment horizontal="right"/>
    </xf>
    <xf numFmtId="3" fontId="19" fillId="0" borderId="31" xfId="2" applyNumberFormat="1" applyFont="1" applyBorder="1" applyAlignment="1">
      <alignment horizontal="left"/>
    </xf>
    <xf numFmtId="3" fontId="21" fillId="0" borderId="32" xfId="2" applyNumberFormat="1" applyFont="1" applyBorder="1" applyAlignment="1">
      <alignment horizontal="right"/>
    </xf>
    <xf numFmtId="3" fontId="21" fillId="0" borderId="33" xfId="2" applyNumberFormat="1" applyFont="1" applyBorder="1" applyAlignment="1">
      <alignment horizontal="right"/>
    </xf>
    <xf numFmtId="3" fontId="21" fillId="0" borderId="34" xfId="2" applyNumberFormat="1" applyFont="1" applyBorder="1" applyAlignment="1">
      <alignment horizontal="right"/>
    </xf>
    <xf numFmtId="3" fontId="12" fillId="0" borderId="17" xfId="2" applyNumberFormat="1" applyFont="1" applyBorder="1" applyAlignment="1">
      <alignment horizontal="left"/>
    </xf>
    <xf numFmtId="3" fontId="12" fillId="0" borderId="31" xfId="2" applyNumberFormat="1" applyFont="1" applyBorder="1" applyAlignment="1">
      <alignment horizontal="left" vertical="center"/>
    </xf>
    <xf numFmtId="3" fontId="21" fillId="0" borderId="32" xfId="2" applyNumberFormat="1" applyFont="1" applyBorder="1" applyAlignment="1">
      <alignment horizontal="right" vertical="center"/>
    </xf>
    <xf numFmtId="3" fontId="21" fillId="0" borderId="33" xfId="2" applyNumberFormat="1" applyFont="1" applyBorder="1" applyAlignment="1">
      <alignment horizontal="right" vertical="center"/>
    </xf>
    <xf numFmtId="3" fontId="21" fillId="0" borderId="34" xfId="2" applyNumberFormat="1" applyFont="1" applyBorder="1" applyAlignment="1">
      <alignment horizontal="right" vertical="center"/>
    </xf>
    <xf numFmtId="3" fontId="11" fillId="0" borderId="0" xfId="2" applyNumberFormat="1" applyFont="1" applyAlignment="1">
      <alignment horizontal="right"/>
    </xf>
    <xf numFmtId="3" fontId="14" fillId="0" borderId="0" xfId="2" applyNumberFormat="1" applyFont="1" applyAlignment="1">
      <alignment horizontal="right"/>
    </xf>
    <xf numFmtId="3" fontId="24" fillId="0" borderId="0" xfId="4" applyNumberFormat="1" applyFont="1"/>
    <xf numFmtId="3" fontId="4" fillId="0" borderId="0" xfId="4" applyNumberFormat="1" applyFont="1"/>
    <xf numFmtId="3" fontId="4" fillId="0" borderId="0" xfId="4" applyNumberFormat="1" applyFont="1" applyAlignment="1">
      <alignment horizontal="right"/>
    </xf>
    <xf numFmtId="3" fontId="25" fillId="0" borderId="0" xfId="4" applyNumberFormat="1" applyFont="1" applyAlignment="1">
      <alignment horizontal="right"/>
    </xf>
    <xf numFmtId="3" fontId="25" fillId="0" borderId="26" xfId="4" applyNumberFormat="1" applyFont="1" applyBorder="1" applyAlignment="1">
      <alignment horizontal="center"/>
    </xf>
    <xf numFmtId="3" fontId="25" fillId="0" borderId="27" xfId="4" applyNumberFormat="1" applyFont="1" applyBorder="1" applyAlignment="1">
      <alignment horizontal="center"/>
    </xf>
    <xf numFmtId="3" fontId="4" fillId="0" borderId="31" xfId="4" applyNumberFormat="1" applyFont="1" applyBorder="1"/>
    <xf numFmtId="3" fontId="25" fillId="0" borderId="36" xfId="4" applyNumberFormat="1" applyFont="1" applyBorder="1" applyAlignment="1">
      <alignment horizontal="right"/>
    </xf>
    <xf numFmtId="3" fontId="25" fillId="0" borderId="14" xfId="4" applyNumberFormat="1" applyFont="1" applyBorder="1" applyAlignment="1">
      <alignment horizontal="center"/>
    </xf>
    <xf numFmtId="3" fontId="25" fillId="0" borderId="37" xfId="4" applyNumberFormat="1" applyFont="1" applyBorder="1" applyAlignment="1">
      <alignment horizontal="center"/>
    </xf>
    <xf numFmtId="3" fontId="25" fillId="0" borderId="38" xfId="4" applyNumberFormat="1" applyFont="1" applyBorder="1" applyAlignment="1">
      <alignment horizontal="center" wrapText="1"/>
    </xf>
    <xf numFmtId="3" fontId="4" fillId="0" borderId="6" xfId="4" applyNumberFormat="1" applyFont="1" applyBorder="1" applyAlignment="1">
      <alignment horizontal="right"/>
    </xf>
    <xf numFmtId="3" fontId="4" fillId="0" borderId="5" xfId="4" applyNumberFormat="1" applyFont="1" applyBorder="1" applyAlignment="1">
      <alignment horizontal="right"/>
    </xf>
    <xf numFmtId="3" fontId="4" fillId="0" borderId="27" xfId="4" applyNumberFormat="1" applyFont="1" applyBorder="1" applyAlignment="1">
      <alignment horizontal="right"/>
    </xf>
    <xf numFmtId="3" fontId="4" fillId="0" borderId="20" xfId="4" applyNumberFormat="1" applyFont="1" applyBorder="1"/>
    <xf numFmtId="3" fontId="4" fillId="0" borderId="30" xfId="4" applyNumberFormat="1" applyFont="1" applyBorder="1" applyAlignment="1">
      <alignment horizontal="right"/>
    </xf>
    <xf numFmtId="3" fontId="4" fillId="0" borderId="50" xfId="4" applyNumberFormat="1" applyFont="1" applyBorder="1"/>
    <xf numFmtId="3" fontId="28" fillId="0" borderId="2" xfId="4" applyNumberFormat="1" applyFont="1" applyBorder="1" applyAlignment="1">
      <alignment horizontal="justify"/>
    </xf>
    <xf numFmtId="3" fontId="4" fillId="0" borderId="1" xfId="4" applyNumberFormat="1" applyFont="1" applyBorder="1"/>
    <xf numFmtId="3" fontId="4" fillId="0" borderId="58" xfId="4" applyNumberFormat="1" applyFont="1" applyBorder="1"/>
    <xf numFmtId="3" fontId="4" fillId="0" borderId="0" xfId="4" applyNumberFormat="1" applyFont="1" applyAlignment="1">
      <alignment horizontal="left"/>
    </xf>
    <xf numFmtId="3" fontId="4" fillId="0" borderId="5" xfId="4" applyNumberFormat="1" applyFont="1" applyBorder="1"/>
    <xf numFmtId="3" fontId="29" fillId="0" borderId="20" xfId="4" applyNumberFormat="1" applyFont="1" applyBorder="1"/>
    <xf numFmtId="3" fontId="29" fillId="0" borderId="0" xfId="4" applyNumberFormat="1" applyFont="1" applyAlignment="1">
      <alignment horizontal="left"/>
    </xf>
    <xf numFmtId="3" fontId="30" fillId="0" borderId="48" xfId="4" applyNumberFormat="1" applyFont="1" applyBorder="1"/>
    <xf numFmtId="3" fontId="30" fillId="0" borderId="13" xfId="4" applyNumberFormat="1" applyFont="1" applyBorder="1"/>
    <xf numFmtId="3" fontId="30" fillId="0" borderId="3" xfId="4" applyNumberFormat="1" applyFont="1" applyBorder="1"/>
    <xf numFmtId="3" fontId="30" fillId="0" borderId="12" xfId="4" applyNumberFormat="1" applyFont="1" applyBorder="1"/>
    <xf numFmtId="3" fontId="30" fillId="0" borderId="56" xfId="4" applyNumberFormat="1" applyFont="1" applyBorder="1"/>
    <xf numFmtId="3" fontId="31" fillId="0" borderId="0" xfId="4" applyNumberFormat="1" applyFont="1"/>
    <xf numFmtId="0" fontId="4" fillId="0" borderId="16" xfId="5" applyFont="1" applyBorder="1"/>
    <xf numFmtId="3" fontId="4" fillId="0" borderId="27" xfId="5" applyNumberFormat="1" applyFont="1" applyBorder="1"/>
    <xf numFmtId="0" fontId="4" fillId="0" borderId="20" xfId="5" applyFont="1" applyBorder="1"/>
    <xf numFmtId="3" fontId="4" fillId="0" borderId="5" xfId="5" applyNumberFormat="1" applyFont="1" applyBorder="1"/>
    <xf numFmtId="3" fontId="4" fillId="0" borderId="30" xfId="5" applyNumberFormat="1" applyFont="1" applyBorder="1"/>
    <xf numFmtId="0" fontId="4" fillId="0" borderId="20" xfId="6" applyFont="1" applyBorder="1"/>
    <xf numFmtId="3" fontId="4" fillId="0" borderId="8" xfId="5" applyNumberFormat="1" applyFont="1" applyBorder="1"/>
    <xf numFmtId="3" fontId="30" fillId="0" borderId="31" xfId="4" applyNumberFormat="1" applyFont="1" applyBorder="1"/>
    <xf numFmtId="3" fontId="30" fillId="0" borderId="36" xfId="4" applyNumberFormat="1" applyFont="1" applyBorder="1"/>
    <xf numFmtId="3" fontId="30" fillId="0" borderId="35" xfId="4" applyNumberFormat="1" applyFont="1" applyBorder="1"/>
    <xf numFmtId="3" fontId="30" fillId="0" borderId="37" xfId="4" applyNumberFormat="1" applyFont="1" applyBorder="1"/>
    <xf numFmtId="3" fontId="30" fillId="0" borderId="38" xfId="4" applyNumberFormat="1" applyFont="1" applyBorder="1"/>
    <xf numFmtId="3" fontId="4" fillId="0" borderId="30" xfId="4" applyNumberFormat="1" applyFont="1" applyBorder="1"/>
    <xf numFmtId="3" fontId="11" fillId="0" borderId="0" xfId="2" applyNumberFormat="1" applyFont="1" applyAlignment="1">
      <alignment horizontal="right" wrapText="1"/>
    </xf>
    <xf numFmtId="3" fontId="21" fillId="0" borderId="44" xfId="2" applyNumberFormat="1" applyFont="1" applyBorder="1" applyAlignment="1">
      <alignment horizontal="right" vertical="center"/>
    </xf>
    <xf numFmtId="3" fontId="11" fillId="0" borderId="0" xfId="2" quotePrefix="1" applyNumberFormat="1" applyFont="1" applyAlignment="1">
      <alignment horizontal="right"/>
    </xf>
    <xf numFmtId="3" fontId="30" fillId="0" borderId="2" xfId="4" applyNumberFormat="1" applyFont="1" applyBorder="1"/>
    <xf numFmtId="3" fontId="30" fillId="0" borderId="1" xfId="4" applyNumberFormat="1" applyFont="1" applyBorder="1"/>
    <xf numFmtId="3" fontId="30" fillId="0" borderId="58" xfId="4" applyNumberFormat="1" applyFont="1" applyBorder="1"/>
    <xf numFmtId="3" fontId="4" fillId="0" borderId="16" xfId="4" applyNumberFormat="1" applyFont="1" applyBorder="1"/>
    <xf numFmtId="3" fontId="4" fillId="0" borderId="26" xfId="5" applyNumberFormat="1" applyFont="1" applyBorder="1"/>
    <xf numFmtId="3" fontId="4" fillId="0" borderId="59" xfId="5" applyNumberFormat="1" applyFont="1" applyBorder="1"/>
    <xf numFmtId="3" fontId="4" fillId="0" borderId="60" xfId="5" applyNumberFormat="1" applyFont="1" applyBorder="1"/>
    <xf numFmtId="3" fontId="4" fillId="0" borderId="39" xfId="4" applyNumberFormat="1" applyFont="1" applyBorder="1"/>
    <xf numFmtId="3" fontId="4" fillId="0" borderId="49" xfId="5" applyNumberFormat="1" applyFont="1" applyBorder="1"/>
    <xf numFmtId="3" fontId="4" fillId="0" borderId="42" xfId="5" applyNumberFormat="1" applyFont="1" applyBorder="1"/>
    <xf numFmtId="3" fontId="28" fillId="0" borderId="0" xfId="4" applyNumberFormat="1" applyFont="1" applyAlignment="1">
      <alignment horizontal="justify"/>
    </xf>
    <xf numFmtId="3" fontId="4" fillId="0" borderId="3" xfId="4" applyNumberFormat="1" applyFont="1" applyBorder="1"/>
    <xf numFmtId="3" fontId="4" fillId="0" borderId="6" xfId="4" applyNumberFormat="1" applyFont="1" applyBorder="1"/>
    <xf numFmtId="3" fontId="29" fillId="0" borderId="39" xfId="4" applyNumberFormat="1" applyFont="1" applyBorder="1"/>
    <xf numFmtId="3" fontId="29" fillId="0" borderId="9" xfId="4" applyNumberFormat="1" applyFont="1" applyBorder="1" applyAlignment="1">
      <alignment horizontal="left"/>
    </xf>
    <xf numFmtId="3" fontId="4" fillId="0" borderId="10" xfId="4" applyNumberFormat="1" applyFont="1" applyBorder="1"/>
    <xf numFmtId="0" fontId="5" fillId="0" borderId="0" xfId="1" applyFont="1" applyAlignment="1">
      <alignment horizontal="right"/>
    </xf>
    <xf numFmtId="3" fontId="4" fillId="0" borderId="20" xfId="4" applyNumberFormat="1" applyFont="1" applyBorder="1" applyAlignment="1">
      <alignment horizontal="left" wrapText="1"/>
    </xf>
    <xf numFmtId="3" fontId="4" fillId="0" borderId="7" xfId="4" applyNumberFormat="1" applyFont="1" applyBorder="1" applyAlignment="1">
      <alignment horizontal="left" wrapText="1"/>
    </xf>
    <xf numFmtId="3" fontId="23" fillId="0" borderId="0" xfId="4" applyNumberFormat="1" applyFont="1" applyAlignment="1">
      <alignment horizontal="center"/>
    </xf>
    <xf numFmtId="3" fontId="26" fillId="0" borderId="16" xfId="4" applyNumberFormat="1" applyFont="1" applyBorder="1" applyAlignment="1">
      <alignment horizontal="center"/>
    </xf>
    <xf numFmtId="3" fontId="26" fillId="0" borderId="22" xfId="4" applyNumberFormat="1" applyFont="1" applyBorder="1" applyAlignment="1">
      <alignment horizontal="center"/>
    </xf>
    <xf numFmtId="3" fontId="25" fillId="0" borderId="26" xfId="4" applyNumberFormat="1" applyFont="1" applyBorder="1" applyAlignment="1">
      <alignment horizontal="center"/>
    </xf>
    <xf numFmtId="3" fontId="25" fillId="0" borderId="22" xfId="4" applyNumberFormat="1" applyFont="1" applyBorder="1" applyAlignment="1">
      <alignment horizontal="center"/>
    </xf>
    <xf numFmtId="3" fontId="27" fillId="0" borderId="16" xfId="4" applyNumberFormat="1" applyFont="1" applyBorder="1" applyAlignment="1">
      <alignment horizontal="center"/>
    </xf>
    <xf numFmtId="3" fontId="27" fillId="0" borderId="22" xfId="4" applyNumberFormat="1" applyFont="1" applyBorder="1" applyAlignment="1">
      <alignment horizontal="center"/>
    </xf>
    <xf numFmtId="0" fontId="32" fillId="0" borderId="0" xfId="1" applyFont="1" applyAlignment="1">
      <alignment horizontal="center"/>
    </xf>
    <xf numFmtId="3" fontId="6" fillId="0" borderId="17" xfId="2" applyNumberFormat="1" applyFont="1" applyBorder="1" applyAlignment="1">
      <alignment horizontal="center" vertical="center"/>
    </xf>
    <xf numFmtId="3" fontId="6" fillId="0" borderId="18" xfId="2" applyNumberFormat="1" applyFont="1" applyBorder="1" applyAlignment="1">
      <alignment horizontal="center" vertical="center"/>
    </xf>
    <xf numFmtId="3" fontId="6" fillId="0" borderId="19" xfId="2" applyNumberFormat="1" applyFont="1" applyBorder="1" applyAlignment="1">
      <alignment horizontal="center" vertical="center"/>
    </xf>
  </cellXfs>
  <cellStyles count="7">
    <cellStyle name="Normál" xfId="0" builtinId="0"/>
    <cellStyle name="Normál 2" xfId="6" xr:uid="{87DF5B5F-A0BF-4BD2-8671-FE25A7828E0F}"/>
    <cellStyle name="Normál_06pmkgy" xfId="2" xr:uid="{5575B820-CB0E-4C55-9E0E-DFF263D0B6A5}"/>
    <cellStyle name="Normál_07PMKGY" xfId="5" xr:uid="{74B54606-93B2-45AC-9131-ADFC5A21786F}"/>
    <cellStyle name="Normál_12HOBES" xfId="4" xr:uid="{06E41C36-98F1-46D8-8F95-914736DB4BC2}"/>
    <cellStyle name="Normál_2013.pm.kgy.előterjesztés ezer forintban" xfId="3" xr:uid="{54CF0F7F-5B5E-48C0-AF1E-A02363F69CBA}"/>
    <cellStyle name="Normál_Eves beszamolo_733656_2015_03_13_jó_szovamód" xfId="1" xr:uid="{59443035-8936-4AC4-98A5-49CD94D072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liana\Local%20Settings\Temporary%20Internet%20Files\OLK4D\norma_2008\0_eredeti\igeny_kieg_tablak\5_Kieg%20t&#225;bla%20k&#246;zs&#233;geknek%20a%203.%20sz&#225;m&#250;%20mell&#233;klethez_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PERESZ~1/AppData/Local/Temp/DOCUME~1/MOLNAR~1.ZSU/LOCALS~1/Temp/norma_2008/0_eredeti/igeny_kieg_tablak/5_Kieg%20t&#225;bla%20k&#246;zs&#233;geknek%20a%203.%20sz&#225;m&#250;%20mell&#233;klethez_.xls" TargetMode="External"/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penzugy\2026\Beszamol\P&#233;nzmaradv&#225;ny\2025_PMAR.xlsx" TargetMode="External"/><Relationship Id="rId1" Type="http://schemas.openxmlformats.org/officeDocument/2006/relationships/externalLinkPath" Target="file:///O:\penzugy\2026\Beszamol\P&#233;nzmaradv&#225;ny\2025_PM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 t="str">
            <v/>
          </cell>
        </row>
      </sheetData>
      <sheetData sheetId="3"/>
      <sheetData sheetId="4">
        <row r="9">
          <cell r="C9" t="str">
            <v>Aka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7ű_maradvány összesen"/>
      <sheetName val="07ű_maradványönk"/>
      <sheetName val="Intézményi maradvány_2025"/>
      <sheetName val="sajátos_elszok24_12"/>
      <sheetName val="sajátos_elszok25_12"/>
      <sheetName val="vasivíz_24"/>
      <sheetName val="vasivíz_25"/>
      <sheetName val="szova "/>
      <sheetName val="szova_24"/>
      <sheetName val="SZOVA_25"/>
      <sheetName val="Ford.Áfa_2024"/>
      <sheetName val="Ford.Áfa_2025"/>
      <sheetName val="áfa_egyeztetés20241231"/>
      <sheetName val="áfa_egyeztetés20251231"/>
      <sheetName val="levezetés_2025"/>
      <sheetName val="levezetés  (2)_2025"/>
      <sheetName val="kgr-ből"/>
      <sheetName val="szabad maradványok"/>
      <sheetName val="pm forrás"/>
      <sheetName val="pm forrás (2)"/>
      <sheetName val="pmkötvall_KGY_24"/>
      <sheetName val="pmkötvall_KGY_25"/>
      <sheetName val="pmkötvall_áfás"/>
      <sheetName val="2 mérleg "/>
      <sheetName val="3 bev.részl"/>
      <sheetName val="17 fbev."/>
      <sheetName val="8 okt."/>
      <sheetName val="9 kult."/>
      <sheetName val="10 szoc."/>
      <sheetName val="11 eü."/>
      <sheetName val="12 Gyerm."/>
      <sheetName val="13 egyéb"/>
      <sheetName val="14 sport"/>
      <sheetName val="15 város.ü.,körny"/>
      <sheetName val="16 út-híd"/>
      <sheetName val="18 fkia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2">
          <cell r="J22">
            <v>588721</v>
          </cell>
          <cell r="K22">
            <v>510060</v>
          </cell>
          <cell r="L22">
            <v>0</v>
          </cell>
        </row>
      </sheetData>
      <sheetData sheetId="24" refreshError="1"/>
      <sheetData sheetId="25" refreshError="1"/>
      <sheetData sheetId="26">
        <row r="25">
          <cell r="D25">
            <v>33892</v>
          </cell>
          <cell r="E25">
            <v>36694</v>
          </cell>
          <cell r="F25">
            <v>26297</v>
          </cell>
          <cell r="H25">
            <v>8966</v>
          </cell>
        </row>
      </sheetData>
      <sheetData sheetId="27">
        <row r="20">
          <cell r="C20">
            <v>1180445</v>
          </cell>
          <cell r="D20">
            <v>979703</v>
          </cell>
          <cell r="E20">
            <v>979703</v>
          </cell>
          <cell r="G20">
            <v>0</v>
          </cell>
        </row>
        <row r="61">
          <cell r="C61">
            <v>96473</v>
          </cell>
          <cell r="D61">
            <v>127103</v>
          </cell>
          <cell r="E61">
            <v>101418</v>
          </cell>
          <cell r="G61">
            <v>24085</v>
          </cell>
        </row>
      </sheetData>
      <sheetData sheetId="28">
        <row r="35">
          <cell r="C35">
            <v>485390</v>
          </cell>
          <cell r="D35">
            <v>620864</v>
          </cell>
          <cell r="E35">
            <v>566118</v>
          </cell>
          <cell r="G35">
            <v>47713</v>
          </cell>
        </row>
      </sheetData>
      <sheetData sheetId="29">
        <row r="18">
          <cell r="C18">
            <v>67055</v>
          </cell>
          <cell r="D18">
            <v>55823</v>
          </cell>
          <cell r="E18">
            <v>42724</v>
          </cell>
          <cell r="G18">
            <v>13099</v>
          </cell>
        </row>
      </sheetData>
      <sheetData sheetId="30">
        <row r="11">
          <cell r="C11">
            <v>10241</v>
          </cell>
          <cell r="D11">
            <v>241</v>
          </cell>
          <cell r="E11">
            <v>226</v>
          </cell>
          <cell r="G11">
            <v>0</v>
          </cell>
        </row>
      </sheetData>
      <sheetData sheetId="31">
        <row r="112">
          <cell r="C112">
            <v>8335194</v>
          </cell>
          <cell r="D112">
            <v>12484599</v>
          </cell>
          <cell r="E112">
            <v>10411339</v>
          </cell>
          <cell r="G112">
            <v>2206614</v>
          </cell>
        </row>
      </sheetData>
      <sheetData sheetId="32">
        <row r="24">
          <cell r="C24">
            <v>936977</v>
          </cell>
          <cell r="D24">
            <v>1230515</v>
          </cell>
          <cell r="E24">
            <v>1222396</v>
          </cell>
          <cell r="G24">
            <v>8082</v>
          </cell>
        </row>
      </sheetData>
      <sheetData sheetId="33">
        <row r="28">
          <cell r="G28">
            <v>1485832</v>
          </cell>
          <cell r="H28">
            <v>1846461</v>
          </cell>
          <cell r="I28">
            <v>1736670</v>
          </cell>
          <cell r="K28">
            <v>120643</v>
          </cell>
        </row>
      </sheetData>
      <sheetData sheetId="34">
        <row r="30">
          <cell r="C30">
            <v>367300</v>
          </cell>
          <cell r="D30">
            <v>696203</v>
          </cell>
          <cell r="E30">
            <v>357722</v>
          </cell>
          <cell r="G30">
            <v>317226</v>
          </cell>
        </row>
      </sheetData>
      <sheetData sheetId="35">
        <row r="10">
          <cell r="E10">
            <v>50000</v>
          </cell>
          <cell r="F10">
            <v>138755</v>
          </cell>
          <cell r="G10">
            <v>2308</v>
          </cell>
          <cell r="I10">
            <v>129447</v>
          </cell>
        </row>
        <row r="15">
          <cell r="E15">
            <v>100000</v>
          </cell>
          <cell r="F15">
            <v>129699</v>
          </cell>
          <cell r="G15">
            <v>33902</v>
          </cell>
          <cell r="I15">
            <v>95739</v>
          </cell>
        </row>
        <row r="23">
          <cell r="E23">
            <v>55000</v>
          </cell>
          <cell r="F23">
            <v>71240</v>
          </cell>
          <cell r="G23">
            <v>60808</v>
          </cell>
          <cell r="I23">
            <v>10432</v>
          </cell>
        </row>
        <row r="108">
          <cell r="E108">
            <v>90542</v>
          </cell>
          <cell r="F108">
            <v>8523166</v>
          </cell>
          <cell r="G108">
            <v>222280</v>
          </cell>
          <cell r="I108">
            <v>8297900</v>
          </cell>
        </row>
        <row r="109">
          <cell r="E109">
            <v>1200</v>
          </cell>
          <cell r="F109">
            <v>1200</v>
          </cell>
          <cell r="G109">
            <v>1027</v>
          </cell>
          <cell r="I109">
            <v>173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69983-0911-40FE-B031-FF433DF335F2}">
  <dimension ref="A2:H35"/>
  <sheetViews>
    <sheetView zoomScale="75" zoomScaleNormal="75" workbookViewId="0">
      <pane ySplit="10" topLeftCell="A11" activePane="bottomLeft" state="frozen"/>
      <selection activeCell="E26" sqref="E26"/>
      <selection pane="bottomLeft" activeCell="B4" sqref="B4:E4"/>
    </sheetView>
  </sheetViews>
  <sheetFormatPr defaultColWidth="9.140625" defaultRowHeight="15"/>
  <cols>
    <col min="1" max="1" width="3" style="1" customWidth="1"/>
    <col min="2" max="2" width="87.7109375" style="1" customWidth="1"/>
    <col min="3" max="3" width="20.7109375" style="2" customWidth="1"/>
    <col min="4" max="4" width="23" style="1" customWidth="1"/>
    <col min="5" max="5" width="20.85546875" style="1" customWidth="1"/>
    <col min="6" max="6" width="3.28515625" style="1" customWidth="1"/>
    <col min="7" max="8" width="18.28515625" style="1" bestFit="1" customWidth="1"/>
    <col min="9" max="256" width="9.140625" style="1"/>
    <col min="257" max="257" width="8.140625" style="1" customWidth="1"/>
    <col min="258" max="258" width="94.5703125" style="1" customWidth="1"/>
    <col min="259" max="259" width="20.140625" style="1" customWidth="1"/>
    <col min="260" max="260" width="23.28515625" style="1" customWidth="1"/>
    <col min="261" max="261" width="19.140625" style="1" customWidth="1"/>
    <col min="262" max="262" width="14.140625" style="1" customWidth="1"/>
    <col min="263" max="263" width="11.5703125" style="1" customWidth="1"/>
    <col min="264" max="512" width="9.140625" style="1"/>
    <col min="513" max="513" width="8.140625" style="1" customWidth="1"/>
    <col min="514" max="514" width="94.5703125" style="1" customWidth="1"/>
    <col min="515" max="515" width="20.140625" style="1" customWidth="1"/>
    <col min="516" max="516" width="23.28515625" style="1" customWidth="1"/>
    <col min="517" max="517" width="19.140625" style="1" customWidth="1"/>
    <col min="518" max="518" width="14.140625" style="1" customWidth="1"/>
    <col min="519" max="519" width="11.5703125" style="1" customWidth="1"/>
    <col min="520" max="768" width="9.140625" style="1"/>
    <col min="769" max="769" width="8.140625" style="1" customWidth="1"/>
    <col min="770" max="770" width="94.5703125" style="1" customWidth="1"/>
    <col min="771" max="771" width="20.140625" style="1" customWidth="1"/>
    <col min="772" max="772" width="23.28515625" style="1" customWidth="1"/>
    <col min="773" max="773" width="19.140625" style="1" customWidth="1"/>
    <col min="774" max="774" width="14.140625" style="1" customWidth="1"/>
    <col min="775" max="775" width="11.5703125" style="1" customWidth="1"/>
    <col min="776" max="1024" width="9.140625" style="1"/>
    <col min="1025" max="1025" width="8.140625" style="1" customWidth="1"/>
    <col min="1026" max="1026" width="94.5703125" style="1" customWidth="1"/>
    <col min="1027" max="1027" width="20.140625" style="1" customWidth="1"/>
    <col min="1028" max="1028" width="23.28515625" style="1" customWidth="1"/>
    <col min="1029" max="1029" width="19.140625" style="1" customWidth="1"/>
    <col min="1030" max="1030" width="14.140625" style="1" customWidth="1"/>
    <col min="1031" max="1031" width="11.5703125" style="1" customWidth="1"/>
    <col min="1032" max="1280" width="9.140625" style="1"/>
    <col min="1281" max="1281" width="8.140625" style="1" customWidth="1"/>
    <col min="1282" max="1282" width="94.5703125" style="1" customWidth="1"/>
    <col min="1283" max="1283" width="20.140625" style="1" customWidth="1"/>
    <col min="1284" max="1284" width="23.28515625" style="1" customWidth="1"/>
    <col min="1285" max="1285" width="19.140625" style="1" customWidth="1"/>
    <col min="1286" max="1286" width="14.140625" style="1" customWidth="1"/>
    <col min="1287" max="1287" width="11.5703125" style="1" customWidth="1"/>
    <col min="1288" max="1536" width="9.140625" style="1"/>
    <col min="1537" max="1537" width="8.140625" style="1" customWidth="1"/>
    <col min="1538" max="1538" width="94.5703125" style="1" customWidth="1"/>
    <col min="1539" max="1539" width="20.140625" style="1" customWidth="1"/>
    <col min="1540" max="1540" width="23.28515625" style="1" customWidth="1"/>
    <col min="1541" max="1541" width="19.140625" style="1" customWidth="1"/>
    <col min="1542" max="1542" width="14.140625" style="1" customWidth="1"/>
    <col min="1543" max="1543" width="11.5703125" style="1" customWidth="1"/>
    <col min="1544" max="1792" width="9.140625" style="1"/>
    <col min="1793" max="1793" width="8.140625" style="1" customWidth="1"/>
    <col min="1794" max="1794" width="94.5703125" style="1" customWidth="1"/>
    <col min="1795" max="1795" width="20.140625" style="1" customWidth="1"/>
    <col min="1796" max="1796" width="23.28515625" style="1" customWidth="1"/>
    <col min="1797" max="1797" width="19.140625" style="1" customWidth="1"/>
    <col min="1798" max="1798" width="14.140625" style="1" customWidth="1"/>
    <col min="1799" max="1799" width="11.5703125" style="1" customWidth="1"/>
    <col min="1800" max="2048" width="9.140625" style="1"/>
    <col min="2049" max="2049" width="8.140625" style="1" customWidth="1"/>
    <col min="2050" max="2050" width="94.5703125" style="1" customWidth="1"/>
    <col min="2051" max="2051" width="20.140625" style="1" customWidth="1"/>
    <col min="2052" max="2052" width="23.28515625" style="1" customWidth="1"/>
    <col min="2053" max="2053" width="19.140625" style="1" customWidth="1"/>
    <col min="2054" max="2054" width="14.140625" style="1" customWidth="1"/>
    <col min="2055" max="2055" width="11.5703125" style="1" customWidth="1"/>
    <col min="2056" max="2304" width="9.140625" style="1"/>
    <col min="2305" max="2305" width="8.140625" style="1" customWidth="1"/>
    <col min="2306" max="2306" width="94.5703125" style="1" customWidth="1"/>
    <col min="2307" max="2307" width="20.140625" style="1" customWidth="1"/>
    <col min="2308" max="2308" width="23.28515625" style="1" customWidth="1"/>
    <col min="2309" max="2309" width="19.140625" style="1" customWidth="1"/>
    <col min="2310" max="2310" width="14.140625" style="1" customWidth="1"/>
    <col min="2311" max="2311" width="11.5703125" style="1" customWidth="1"/>
    <col min="2312" max="2560" width="9.140625" style="1"/>
    <col min="2561" max="2561" width="8.140625" style="1" customWidth="1"/>
    <col min="2562" max="2562" width="94.5703125" style="1" customWidth="1"/>
    <col min="2563" max="2563" width="20.140625" style="1" customWidth="1"/>
    <col min="2564" max="2564" width="23.28515625" style="1" customWidth="1"/>
    <col min="2565" max="2565" width="19.140625" style="1" customWidth="1"/>
    <col min="2566" max="2566" width="14.140625" style="1" customWidth="1"/>
    <col min="2567" max="2567" width="11.5703125" style="1" customWidth="1"/>
    <col min="2568" max="2816" width="9.140625" style="1"/>
    <col min="2817" max="2817" width="8.140625" style="1" customWidth="1"/>
    <col min="2818" max="2818" width="94.5703125" style="1" customWidth="1"/>
    <col min="2819" max="2819" width="20.140625" style="1" customWidth="1"/>
    <col min="2820" max="2820" width="23.28515625" style="1" customWidth="1"/>
    <col min="2821" max="2821" width="19.140625" style="1" customWidth="1"/>
    <col min="2822" max="2822" width="14.140625" style="1" customWidth="1"/>
    <col min="2823" max="2823" width="11.5703125" style="1" customWidth="1"/>
    <col min="2824" max="3072" width="9.140625" style="1"/>
    <col min="3073" max="3073" width="8.140625" style="1" customWidth="1"/>
    <col min="3074" max="3074" width="94.5703125" style="1" customWidth="1"/>
    <col min="3075" max="3075" width="20.140625" style="1" customWidth="1"/>
    <col min="3076" max="3076" width="23.28515625" style="1" customWidth="1"/>
    <col min="3077" max="3077" width="19.140625" style="1" customWidth="1"/>
    <col min="3078" max="3078" width="14.140625" style="1" customWidth="1"/>
    <col min="3079" max="3079" width="11.5703125" style="1" customWidth="1"/>
    <col min="3080" max="3328" width="9.140625" style="1"/>
    <col min="3329" max="3329" width="8.140625" style="1" customWidth="1"/>
    <col min="3330" max="3330" width="94.5703125" style="1" customWidth="1"/>
    <col min="3331" max="3331" width="20.140625" style="1" customWidth="1"/>
    <col min="3332" max="3332" width="23.28515625" style="1" customWidth="1"/>
    <col min="3333" max="3333" width="19.140625" style="1" customWidth="1"/>
    <col min="3334" max="3334" width="14.140625" style="1" customWidth="1"/>
    <col min="3335" max="3335" width="11.5703125" style="1" customWidth="1"/>
    <col min="3336" max="3584" width="9.140625" style="1"/>
    <col min="3585" max="3585" width="8.140625" style="1" customWidth="1"/>
    <col min="3586" max="3586" width="94.5703125" style="1" customWidth="1"/>
    <col min="3587" max="3587" width="20.140625" style="1" customWidth="1"/>
    <col min="3588" max="3588" width="23.28515625" style="1" customWidth="1"/>
    <col min="3589" max="3589" width="19.140625" style="1" customWidth="1"/>
    <col min="3590" max="3590" width="14.140625" style="1" customWidth="1"/>
    <col min="3591" max="3591" width="11.5703125" style="1" customWidth="1"/>
    <col min="3592" max="3840" width="9.140625" style="1"/>
    <col min="3841" max="3841" width="8.140625" style="1" customWidth="1"/>
    <col min="3842" max="3842" width="94.5703125" style="1" customWidth="1"/>
    <col min="3843" max="3843" width="20.140625" style="1" customWidth="1"/>
    <col min="3844" max="3844" width="23.28515625" style="1" customWidth="1"/>
    <col min="3845" max="3845" width="19.140625" style="1" customWidth="1"/>
    <col min="3846" max="3846" width="14.140625" style="1" customWidth="1"/>
    <col min="3847" max="3847" width="11.5703125" style="1" customWidth="1"/>
    <col min="3848" max="4096" width="9.140625" style="1"/>
    <col min="4097" max="4097" width="8.140625" style="1" customWidth="1"/>
    <col min="4098" max="4098" width="94.5703125" style="1" customWidth="1"/>
    <col min="4099" max="4099" width="20.140625" style="1" customWidth="1"/>
    <col min="4100" max="4100" width="23.28515625" style="1" customWidth="1"/>
    <col min="4101" max="4101" width="19.140625" style="1" customWidth="1"/>
    <col min="4102" max="4102" width="14.140625" style="1" customWidth="1"/>
    <col min="4103" max="4103" width="11.5703125" style="1" customWidth="1"/>
    <col min="4104" max="4352" width="9.140625" style="1"/>
    <col min="4353" max="4353" width="8.140625" style="1" customWidth="1"/>
    <col min="4354" max="4354" width="94.5703125" style="1" customWidth="1"/>
    <col min="4355" max="4355" width="20.140625" style="1" customWidth="1"/>
    <col min="4356" max="4356" width="23.28515625" style="1" customWidth="1"/>
    <col min="4357" max="4357" width="19.140625" style="1" customWidth="1"/>
    <col min="4358" max="4358" width="14.140625" style="1" customWidth="1"/>
    <col min="4359" max="4359" width="11.5703125" style="1" customWidth="1"/>
    <col min="4360" max="4608" width="9.140625" style="1"/>
    <col min="4609" max="4609" width="8.140625" style="1" customWidth="1"/>
    <col min="4610" max="4610" width="94.5703125" style="1" customWidth="1"/>
    <col min="4611" max="4611" width="20.140625" style="1" customWidth="1"/>
    <col min="4612" max="4612" width="23.28515625" style="1" customWidth="1"/>
    <col min="4613" max="4613" width="19.140625" style="1" customWidth="1"/>
    <col min="4614" max="4614" width="14.140625" style="1" customWidth="1"/>
    <col min="4615" max="4615" width="11.5703125" style="1" customWidth="1"/>
    <col min="4616" max="4864" width="9.140625" style="1"/>
    <col min="4865" max="4865" width="8.140625" style="1" customWidth="1"/>
    <col min="4866" max="4866" width="94.5703125" style="1" customWidth="1"/>
    <col min="4867" max="4867" width="20.140625" style="1" customWidth="1"/>
    <col min="4868" max="4868" width="23.28515625" style="1" customWidth="1"/>
    <col min="4869" max="4869" width="19.140625" style="1" customWidth="1"/>
    <col min="4870" max="4870" width="14.140625" style="1" customWidth="1"/>
    <col min="4871" max="4871" width="11.5703125" style="1" customWidth="1"/>
    <col min="4872" max="5120" width="9.140625" style="1"/>
    <col min="5121" max="5121" width="8.140625" style="1" customWidth="1"/>
    <col min="5122" max="5122" width="94.5703125" style="1" customWidth="1"/>
    <col min="5123" max="5123" width="20.140625" style="1" customWidth="1"/>
    <col min="5124" max="5124" width="23.28515625" style="1" customWidth="1"/>
    <col min="5125" max="5125" width="19.140625" style="1" customWidth="1"/>
    <col min="5126" max="5126" width="14.140625" style="1" customWidth="1"/>
    <col min="5127" max="5127" width="11.5703125" style="1" customWidth="1"/>
    <col min="5128" max="5376" width="9.140625" style="1"/>
    <col min="5377" max="5377" width="8.140625" style="1" customWidth="1"/>
    <col min="5378" max="5378" width="94.5703125" style="1" customWidth="1"/>
    <col min="5379" max="5379" width="20.140625" style="1" customWidth="1"/>
    <col min="5380" max="5380" width="23.28515625" style="1" customWidth="1"/>
    <col min="5381" max="5381" width="19.140625" style="1" customWidth="1"/>
    <col min="5382" max="5382" width="14.140625" style="1" customWidth="1"/>
    <col min="5383" max="5383" width="11.5703125" style="1" customWidth="1"/>
    <col min="5384" max="5632" width="9.140625" style="1"/>
    <col min="5633" max="5633" width="8.140625" style="1" customWidth="1"/>
    <col min="5634" max="5634" width="94.5703125" style="1" customWidth="1"/>
    <col min="5635" max="5635" width="20.140625" style="1" customWidth="1"/>
    <col min="5636" max="5636" width="23.28515625" style="1" customWidth="1"/>
    <col min="5637" max="5637" width="19.140625" style="1" customWidth="1"/>
    <col min="5638" max="5638" width="14.140625" style="1" customWidth="1"/>
    <col min="5639" max="5639" width="11.5703125" style="1" customWidth="1"/>
    <col min="5640" max="5888" width="9.140625" style="1"/>
    <col min="5889" max="5889" width="8.140625" style="1" customWidth="1"/>
    <col min="5890" max="5890" width="94.5703125" style="1" customWidth="1"/>
    <col min="5891" max="5891" width="20.140625" style="1" customWidth="1"/>
    <col min="5892" max="5892" width="23.28515625" style="1" customWidth="1"/>
    <col min="5893" max="5893" width="19.140625" style="1" customWidth="1"/>
    <col min="5894" max="5894" width="14.140625" style="1" customWidth="1"/>
    <col min="5895" max="5895" width="11.5703125" style="1" customWidth="1"/>
    <col min="5896" max="6144" width="9.140625" style="1"/>
    <col min="6145" max="6145" width="8.140625" style="1" customWidth="1"/>
    <col min="6146" max="6146" width="94.5703125" style="1" customWidth="1"/>
    <col min="6147" max="6147" width="20.140625" style="1" customWidth="1"/>
    <col min="6148" max="6148" width="23.28515625" style="1" customWidth="1"/>
    <col min="6149" max="6149" width="19.140625" style="1" customWidth="1"/>
    <col min="6150" max="6150" width="14.140625" style="1" customWidth="1"/>
    <col min="6151" max="6151" width="11.5703125" style="1" customWidth="1"/>
    <col min="6152" max="6400" width="9.140625" style="1"/>
    <col min="6401" max="6401" width="8.140625" style="1" customWidth="1"/>
    <col min="6402" max="6402" width="94.5703125" style="1" customWidth="1"/>
    <col min="6403" max="6403" width="20.140625" style="1" customWidth="1"/>
    <col min="6404" max="6404" width="23.28515625" style="1" customWidth="1"/>
    <col min="6405" max="6405" width="19.140625" style="1" customWidth="1"/>
    <col min="6406" max="6406" width="14.140625" style="1" customWidth="1"/>
    <col min="6407" max="6407" width="11.5703125" style="1" customWidth="1"/>
    <col min="6408" max="6656" width="9.140625" style="1"/>
    <col min="6657" max="6657" width="8.140625" style="1" customWidth="1"/>
    <col min="6658" max="6658" width="94.5703125" style="1" customWidth="1"/>
    <col min="6659" max="6659" width="20.140625" style="1" customWidth="1"/>
    <col min="6660" max="6660" width="23.28515625" style="1" customWidth="1"/>
    <col min="6661" max="6661" width="19.140625" style="1" customWidth="1"/>
    <col min="6662" max="6662" width="14.140625" style="1" customWidth="1"/>
    <col min="6663" max="6663" width="11.5703125" style="1" customWidth="1"/>
    <col min="6664" max="6912" width="9.140625" style="1"/>
    <col min="6913" max="6913" width="8.140625" style="1" customWidth="1"/>
    <col min="6914" max="6914" width="94.5703125" style="1" customWidth="1"/>
    <col min="6915" max="6915" width="20.140625" style="1" customWidth="1"/>
    <col min="6916" max="6916" width="23.28515625" style="1" customWidth="1"/>
    <col min="6917" max="6917" width="19.140625" style="1" customWidth="1"/>
    <col min="6918" max="6918" width="14.140625" style="1" customWidth="1"/>
    <col min="6919" max="6919" width="11.5703125" style="1" customWidth="1"/>
    <col min="6920" max="7168" width="9.140625" style="1"/>
    <col min="7169" max="7169" width="8.140625" style="1" customWidth="1"/>
    <col min="7170" max="7170" width="94.5703125" style="1" customWidth="1"/>
    <col min="7171" max="7171" width="20.140625" style="1" customWidth="1"/>
    <col min="7172" max="7172" width="23.28515625" style="1" customWidth="1"/>
    <col min="7173" max="7173" width="19.140625" style="1" customWidth="1"/>
    <col min="7174" max="7174" width="14.140625" style="1" customWidth="1"/>
    <col min="7175" max="7175" width="11.5703125" style="1" customWidth="1"/>
    <col min="7176" max="7424" width="9.140625" style="1"/>
    <col min="7425" max="7425" width="8.140625" style="1" customWidth="1"/>
    <col min="7426" max="7426" width="94.5703125" style="1" customWidth="1"/>
    <col min="7427" max="7427" width="20.140625" style="1" customWidth="1"/>
    <col min="7428" max="7428" width="23.28515625" style="1" customWidth="1"/>
    <col min="7429" max="7429" width="19.140625" style="1" customWidth="1"/>
    <col min="7430" max="7430" width="14.140625" style="1" customWidth="1"/>
    <col min="7431" max="7431" width="11.5703125" style="1" customWidth="1"/>
    <col min="7432" max="7680" width="9.140625" style="1"/>
    <col min="7681" max="7681" width="8.140625" style="1" customWidth="1"/>
    <col min="7682" max="7682" width="94.5703125" style="1" customWidth="1"/>
    <col min="7683" max="7683" width="20.140625" style="1" customWidth="1"/>
    <col min="7684" max="7684" width="23.28515625" style="1" customWidth="1"/>
    <col min="7685" max="7685" width="19.140625" style="1" customWidth="1"/>
    <col min="7686" max="7686" width="14.140625" style="1" customWidth="1"/>
    <col min="7687" max="7687" width="11.5703125" style="1" customWidth="1"/>
    <col min="7688" max="7936" width="9.140625" style="1"/>
    <col min="7937" max="7937" width="8.140625" style="1" customWidth="1"/>
    <col min="7938" max="7938" width="94.5703125" style="1" customWidth="1"/>
    <col min="7939" max="7939" width="20.140625" style="1" customWidth="1"/>
    <col min="7940" max="7940" width="23.28515625" style="1" customWidth="1"/>
    <col min="7941" max="7941" width="19.140625" style="1" customWidth="1"/>
    <col min="7942" max="7942" width="14.140625" style="1" customWidth="1"/>
    <col min="7943" max="7943" width="11.5703125" style="1" customWidth="1"/>
    <col min="7944" max="8192" width="9.140625" style="1"/>
    <col min="8193" max="8193" width="8.140625" style="1" customWidth="1"/>
    <col min="8194" max="8194" width="94.5703125" style="1" customWidth="1"/>
    <col min="8195" max="8195" width="20.140625" style="1" customWidth="1"/>
    <col min="8196" max="8196" width="23.28515625" style="1" customWidth="1"/>
    <col min="8197" max="8197" width="19.140625" style="1" customWidth="1"/>
    <col min="8198" max="8198" width="14.140625" style="1" customWidth="1"/>
    <col min="8199" max="8199" width="11.5703125" style="1" customWidth="1"/>
    <col min="8200" max="8448" width="9.140625" style="1"/>
    <col min="8449" max="8449" width="8.140625" style="1" customWidth="1"/>
    <col min="8450" max="8450" width="94.5703125" style="1" customWidth="1"/>
    <col min="8451" max="8451" width="20.140625" style="1" customWidth="1"/>
    <col min="8452" max="8452" width="23.28515625" style="1" customWidth="1"/>
    <col min="8453" max="8453" width="19.140625" style="1" customWidth="1"/>
    <col min="8454" max="8454" width="14.140625" style="1" customWidth="1"/>
    <col min="8455" max="8455" width="11.5703125" style="1" customWidth="1"/>
    <col min="8456" max="8704" width="9.140625" style="1"/>
    <col min="8705" max="8705" width="8.140625" style="1" customWidth="1"/>
    <col min="8706" max="8706" width="94.5703125" style="1" customWidth="1"/>
    <col min="8707" max="8707" width="20.140625" style="1" customWidth="1"/>
    <col min="8708" max="8708" width="23.28515625" style="1" customWidth="1"/>
    <col min="8709" max="8709" width="19.140625" style="1" customWidth="1"/>
    <col min="8710" max="8710" width="14.140625" style="1" customWidth="1"/>
    <col min="8711" max="8711" width="11.5703125" style="1" customWidth="1"/>
    <col min="8712" max="8960" width="9.140625" style="1"/>
    <col min="8961" max="8961" width="8.140625" style="1" customWidth="1"/>
    <col min="8962" max="8962" width="94.5703125" style="1" customWidth="1"/>
    <col min="8963" max="8963" width="20.140625" style="1" customWidth="1"/>
    <col min="8964" max="8964" width="23.28515625" style="1" customWidth="1"/>
    <col min="8965" max="8965" width="19.140625" style="1" customWidth="1"/>
    <col min="8966" max="8966" width="14.140625" style="1" customWidth="1"/>
    <col min="8967" max="8967" width="11.5703125" style="1" customWidth="1"/>
    <col min="8968" max="9216" width="9.140625" style="1"/>
    <col min="9217" max="9217" width="8.140625" style="1" customWidth="1"/>
    <col min="9218" max="9218" width="94.5703125" style="1" customWidth="1"/>
    <col min="9219" max="9219" width="20.140625" style="1" customWidth="1"/>
    <col min="9220" max="9220" width="23.28515625" style="1" customWidth="1"/>
    <col min="9221" max="9221" width="19.140625" style="1" customWidth="1"/>
    <col min="9222" max="9222" width="14.140625" style="1" customWidth="1"/>
    <col min="9223" max="9223" width="11.5703125" style="1" customWidth="1"/>
    <col min="9224" max="9472" width="9.140625" style="1"/>
    <col min="9473" max="9473" width="8.140625" style="1" customWidth="1"/>
    <col min="9474" max="9474" width="94.5703125" style="1" customWidth="1"/>
    <col min="9475" max="9475" width="20.140625" style="1" customWidth="1"/>
    <col min="9476" max="9476" width="23.28515625" style="1" customWidth="1"/>
    <col min="9477" max="9477" width="19.140625" style="1" customWidth="1"/>
    <col min="9478" max="9478" width="14.140625" style="1" customWidth="1"/>
    <col min="9479" max="9479" width="11.5703125" style="1" customWidth="1"/>
    <col min="9480" max="9728" width="9.140625" style="1"/>
    <col min="9729" max="9729" width="8.140625" style="1" customWidth="1"/>
    <col min="9730" max="9730" width="94.5703125" style="1" customWidth="1"/>
    <col min="9731" max="9731" width="20.140625" style="1" customWidth="1"/>
    <col min="9732" max="9732" width="23.28515625" style="1" customWidth="1"/>
    <col min="9733" max="9733" width="19.140625" style="1" customWidth="1"/>
    <col min="9734" max="9734" width="14.140625" style="1" customWidth="1"/>
    <col min="9735" max="9735" width="11.5703125" style="1" customWidth="1"/>
    <col min="9736" max="9984" width="9.140625" style="1"/>
    <col min="9985" max="9985" width="8.140625" style="1" customWidth="1"/>
    <col min="9986" max="9986" width="94.5703125" style="1" customWidth="1"/>
    <col min="9987" max="9987" width="20.140625" style="1" customWidth="1"/>
    <col min="9988" max="9988" width="23.28515625" style="1" customWidth="1"/>
    <col min="9989" max="9989" width="19.140625" style="1" customWidth="1"/>
    <col min="9990" max="9990" width="14.140625" style="1" customWidth="1"/>
    <col min="9991" max="9991" width="11.5703125" style="1" customWidth="1"/>
    <col min="9992" max="10240" width="9.140625" style="1"/>
    <col min="10241" max="10241" width="8.140625" style="1" customWidth="1"/>
    <col min="10242" max="10242" width="94.5703125" style="1" customWidth="1"/>
    <col min="10243" max="10243" width="20.140625" style="1" customWidth="1"/>
    <col min="10244" max="10244" width="23.28515625" style="1" customWidth="1"/>
    <col min="10245" max="10245" width="19.140625" style="1" customWidth="1"/>
    <col min="10246" max="10246" width="14.140625" style="1" customWidth="1"/>
    <col min="10247" max="10247" width="11.5703125" style="1" customWidth="1"/>
    <col min="10248" max="10496" width="9.140625" style="1"/>
    <col min="10497" max="10497" width="8.140625" style="1" customWidth="1"/>
    <col min="10498" max="10498" width="94.5703125" style="1" customWidth="1"/>
    <col min="10499" max="10499" width="20.140625" style="1" customWidth="1"/>
    <col min="10500" max="10500" width="23.28515625" style="1" customWidth="1"/>
    <col min="10501" max="10501" width="19.140625" style="1" customWidth="1"/>
    <col min="10502" max="10502" width="14.140625" style="1" customWidth="1"/>
    <col min="10503" max="10503" width="11.5703125" style="1" customWidth="1"/>
    <col min="10504" max="10752" width="9.140625" style="1"/>
    <col min="10753" max="10753" width="8.140625" style="1" customWidth="1"/>
    <col min="10754" max="10754" width="94.5703125" style="1" customWidth="1"/>
    <col min="10755" max="10755" width="20.140625" style="1" customWidth="1"/>
    <col min="10756" max="10756" width="23.28515625" style="1" customWidth="1"/>
    <col min="10757" max="10757" width="19.140625" style="1" customWidth="1"/>
    <col min="10758" max="10758" width="14.140625" style="1" customWidth="1"/>
    <col min="10759" max="10759" width="11.5703125" style="1" customWidth="1"/>
    <col min="10760" max="11008" width="9.140625" style="1"/>
    <col min="11009" max="11009" width="8.140625" style="1" customWidth="1"/>
    <col min="11010" max="11010" width="94.5703125" style="1" customWidth="1"/>
    <col min="11011" max="11011" width="20.140625" style="1" customWidth="1"/>
    <col min="11012" max="11012" width="23.28515625" style="1" customWidth="1"/>
    <col min="11013" max="11013" width="19.140625" style="1" customWidth="1"/>
    <col min="11014" max="11014" width="14.140625" style="1" customWidth="1"/>
    <col min="11015" max="11015" width="11.5703125" style="1" customWidth="1"/>
    <col min="11016" max="11264" width="9.140625" style="1"/>
    <col min="11265" max="11265" width="8.140625" style="1" customWidth="1"/>
    <col min="11266" max="11266" width="94.5703125" style="1" customWidth="1"/>
    <col min="11267" max="11267" width="20.140625" style="1" customWidth="1"/>
    <col min="11268" max="11268" width="23.28515625" style="1" customWidth="1"/>
    <col min="11269" max="11269" width="19.140625" style="1" customWidth="1"/>
    <col min="11270" max="11270" width="14.140625" style="1" customWidth="1"/>
    <col min="11271" max="11271" width="11.5703125" style="1" customWidth="1"/>
    <col min="11272" max="11520" width="9.140625" style="1"/>
    <col min="11521" max="11521" width="8.140625" style="1" customWidth="1"/>
    <col min="11522" max="11522" width="94.5703125" style="1" customWidth="1"/>
    <col min="11523" max="11523" width="20.140625" style="1" customWidth="1"/>
    <col min="11524" max="11524" width="23.28515625" style="1" customWidth="1"/>
    <col min="11525" max="11525" width="19.140625" style="1" customWidth="1"/>
    <col min="11526" max="11526" width="14.140625" style="1" customWidth="1"/>
    <col min="11527" max="11527" width="11.5703125" style="1" customWidth="1"/>
    <col min="11528" max="11776" width="9.140625" style="1"/>
    <col min="11777" max="11777" width="8.140625" style="1" customWidth="1"/>
    <col min="11778" max="11778" width="94.5703125" style="1" customWidth="1"/>
    <col min="11779" max="11779" width="20.140625" style="1" customWidth="1"/>
    <col min="11780" max="11780" width="23.28515625" style="1" customWidth="1"/>
    <col min="11781" max="11781" width="19.140625" style="1" customWidth="1"/>
    <col min="11782" max="11782" width="14.140625" style="1" customWidth="1"/>
    <col min="11783" max="11783" width="11.5703125" style="1" customWidth="1"/>
    <col min="11784" max="12032" width="9.140625" style="1"/>
    <col min="12033" max="12033" width="8.140625" style="1" customWidth="1"/>
    <col min="12034" max="12034" width="94.5703125" style="1" customWidth="1"/>
    <col min="12035" max="12035" width="20.140625" style="1" customWidth="1"/>
    <col min="12036" max="12036" width="23.28515625" style="1" customWidth="1"/>
    <col min="12037" max="12037" width="19.140625" style="1" customWidth="1"/>
    <col min="12038" max="12038" width="14.140625" style="1" customWidth="1"/>
    <col min="12039" max="12039" width="11.5703125" style="1" customWidth="1"/>
    <col min="12040" max="12288" width="9.140625" style="1"/>
    <col min="12289" max="12289" width="8.140625" style="1" customWidth="1"/>
    <col min="12290" max="12290" width="94.5703125" style="1" customWidth="1"/>
    <col min="12291" max="12291" width="20.140625" style="1" customWidth="1"/>
    <col min="12292" max="12292" width="23.28515625" style="1" customWidth="1"/>
    <col min="12293" max="12293" width="19.140625" style="1" customWidth="1"/>
    <col min="12294" max="12294" width="14.140625" style="1" customWidth="1"/>
    <col min="12295" max="12295" width="11.5703125" style="1" customWidth="1"/>
    <col min="12296" max="12544" width="9.140625" style="1"/>
    <col min="12545" max="12545" width="8.140625" style="1" customWidth="1"/>
    <col min="12546" max="12546" width="94.5703125" style="1" customWidth="1"/>
    <col min="12547" max="12547" width="20.140625" style="1" customWidth="1"/>
    <col min="12548" max="12548" width="23.28515625" style="1" customWidth="1"/>
    <col min="12549" max="12549" width="19.140625" style="1" customWidth="1"/>
    <col min="12550" max="12550" width="14.140625" style="1" customWidth="1"/>
    <col min="12551" max="12551" width="11.5703125" style="1" customWidth="1"/>
    <col min="12552" max="12800" width="9.140625" style="1"/>
    <col min="12801" max="12801" width="8.140625" style="1" customWidth="1"/>
    <col min="12802" max="12802" width="94.5703125" style="1" customWidth="1"/>
    <col min="12803" max="12803" width="20.140625" style="1" customWidth="1"/>
    <col min="12804" max="12804" width="23.28515625" style="1" customWidth="1"/>
    <col min="12805" max="12805" width="19.140625" style="1" customWidth="1"/>
    <col min="12806" max="12806" width="14.140625" style="1" customWidth="1"/>
    <col min="12807" max="12807" width="11.5703125" style="1" customWidth="1"/>
    <col min="12808" max="13056" width="9.140625" style="1"/>
    <col min="13057" max="13057" width="8.140625" style="1" customWidth="1"/>
    <col min="13058" max="13058" width="94.5703125" style="1" customWidth="1"/>
    <col min="13059" max="13059" width="20.140625" style="1" customWidth="1"/>
    <col min="13060" max="13060" width="23.28515625" style="1" customWidth="1"/>
    <col min="13061" max="13061" width="19.140625" style="1" customWidth="1"/>
    <col min="13062" max="13062" width="14.140625" style="1" customWidth="1"/>
    <col min="13063" max="13063" width="11.5703125" style="1" customWidth="1"/>
    <col min="13064" max="13312" width="9.140625" style="1"/>
    <col min="13313" max="13313" width="8.140625" style="1" customWidth="1"/>
    <col min="13314" max="13314" width="94.5703125" style="1" customWidth="1"/>
    <col min="13315" max="13315" width="20.140625" style="1" customWidth="1"/>
    <col min="13316" max="13316" width="23.28515625" style="1" customWidth="1"/>
    <col min="13317" max="13317" width="19.140625" style="1" customWidth="1"/>
    <col min="13318" max="13318" width="14.140625" style="1" customWidth="1"/>
    <col min="13319" max="13319" width="11.5703125" style="1" customWidth="1"/>
    <col min="13320" max="13568" width="9.140625" style="1"/>
    <col min="13569" max="13569" width="8.140625" style="1" customWidth="1"/>
    <col min="13570" max="13570" width="94.5703125" style="1" customWidth="1"/>
    <col min="13571" max="13571" width="20.140625" style="1" customWidth="1"/>
    <col min="13572" max="13572" width="23.28515625" style="1" customWidth="1"/>
    <col min="13573" max="13573" width="19.140625" style="1" customWidth="1"/>
    <col min="13574" max="13574" width="14.140625" style="1" customWidth="1"/>
    <col min="13575" max="13575" width="11.5703125" style="1" customWidth="1"/>
    <col min="13576" max="13824" width="9.140625" style="1"/>
    <col min="13825" max="13825" width="8.140625" style="1" customWidth="1"/>
    <col min="13826" max="13826" width="94.5703125" style="1" customWidth="1"/>
    <col min="13827" max="13827" width="20.140625" style="1" customWidth="1"/>
    <col min="13828" max="13828" width="23.28515625" style="1" customWidth="1"/>
    <col min="13829" max="13829" width="19.140625" style="1" customWidth="1"/>
    <col min="13830" max="13830" width="14.140625" style="1" customWidth="1"/>
    <col min="13831" max="13831" width="11.5703125" style="1" customWidth="1"/>
    <col min="13832" max="14080" width="9.140625" style="1"/>
    <col min="14081" max="14081" width="8.140625" style="1" customWidth="1"/>
    <col min="14082" max="14082" width="94.5703125" style="1" customWidth="1"/>
    <col min="14083" max="14083" width="20.140625" style="1" customWidth="1"/>
    <col min="14084" max="14084" width="23.28515625" style="1" customWidth="1"/>
    <col min="14085" max="14085" width="19.140625" style="1" customWidth="1"/>
    <col min="14086" max="14086" width="14.140625" style="1" customWidth="1"/>
    <col min="14087" max="14087" width="11.5703125" style="1" customWidth="1"/>
    <col min="14088" max="14336" width="9.140625" style="1"/>
    <col min="14337" max="14337" width="8.140625" style="1" customWidth="1"/>
    <col min="14338" max="14338" width="94.5703125" style="1" customWidth="1"/>
    <col min="14339" max="14339" width="20.140625" style="1" customWidth="1"/>
    <col min="14340" max="14340" width="23.28515625" style="1" customWidth="1"/>
    <col min="14341" max="14341" width="19.140625" style="1" customWidth="1"/>
    <col min="14342" max="14342" width="14.140625" style="1" customWidth="1"/>
    <col min="14343" max="14343" width="11.5703125" style="1" customWidth="1"/>
    <col min="14344" max="14592" width="9.140625" style="1"/>
    <col min="14593" max="14593" width="8.140625" style="1" customWidth="1"/>
    <col min="14594" max="14594" width="94.5703125" style="1" customWidth="1"/>
    <col min="14595" max="14595" width="20.140625" style="1" customWidth="1"/>
    <col min="14596" max="14596" width="23.28515625" style="1" customWidth="1"/>
    <col min="14597" max="14597" width="19.140625" style="1" customWidth="1"/>
    <col min="14598" max="14598" width="14.140625" style="1" customWidth="1"/>
    <col min="14599" max="14599" width="11.5703125" style="1" customWidth="1"/>
    <col min="14600" max="14848" width="9.140625" style="1"/>
    <col min="14849" max="14849" width="8.140625" style="1" customWidth="1"/>
    <col min="14850" max="14850" width="94.5703125" style="1" customWidth="1"/>
    <col min="14851" max="14851" width="20.140625" style="1" customWidth="1"/>
    <col min="14852" max="14852" width="23.28515625" style="1" customWidth="1"/>
    <col min="14853" max="14853" width="19.140625" style="1" customWidth="1"/>
    <col min="14854" max="14854" width="14.140625" style="1" customWidth="1"/>
    <col min="14855" max="14855" width="11.5703125" style="1" customWidth="1"/>
    <col min="14856" max="15104" width="9.140625" style="1"/>
    <col min="15105" max="15105" width="8.140625" style="1" customWidth="1"/>
    <col min="15106" max="15106" width="94.5703125" style="1" customWidth="1"/>
    <col min="15107" max="15107" width="20.140625" style="1" customWidth="1"/>
    <col min="15108" max="15108" width="23.28515625" style="1" customWidth="1"/>
    <col min="15109" max="15109" width="19.140625" style="1" customWidth="1"/>
    <col min="15110" max="15110" width="14.140625" style="1" customWidth="1"/>
    <col min="15111" max="15111" width="11.5703125" style="1" customWidth="1"/>
    <col min="15112" max="15360" width="9.140625" style="1"/>
    <col min="15361" max="15361" width="8.140625" style="1" customWidth="1"/>
    <col min="15362" max="15362" width="94.5703125" style="1" customWidth="1"/>
    <col min="15363" max="15363" width="20.140625" style="1" customWidth="1"/>
    <col min="15364" max="15364" width="23.28515625" style="1" customWidth="1"/>
    <col min="15365" max="15365" width="19.140625" style="1" customWidth="1"/>
    <col min="15366" max="15366" width="14.140625" style="1" customWidth="1"/>
    <col min="15367" max="15367" width="11.5703125" style="1" customWidth="1"/>
    <col min="15368" max="15616" width="9.140625" style="1"/>
    <col min="15617" max="15617" width="8.140625" style="1" customWidth="1"/>
    <col min="15618" max="15618" width="94.5703125" style="1" customWidth="1"/>
    <col min="15619" max="15619" width="20.140625" style="1" customWidth="1"/>
    <col min="15620" max="15620" width="23.28515625" style="1" customWidth="1"/>
    <col min="15621" max="15621" width="19.140625" style="1" customWidth="1"/>
    <col min="15622" max="15622" width="14.140625" style="1" customWidth="1"/>
    <col min="15623" max="15623" width="11.5703125" style="1" customWidth="1"/>
    <col min="15624" max="15872" width="9.140625" style="1"/>
    <col min="15873" max="15873" width="8.140625" style="1" customWidth="1"/>
    <col min="15874" max="15874" width="94.5703125" style="1" customWidth="1"/>
    <col min="15875" max="15875" width="20.140625" style="1" customWidth="1"/>
    <col min="15876" max="15876" width="23.28515625" style="1" customWidth="1"/>
    <col min="15877" max="15877" width="19.140625" style="1" customWidth="1"/>
    <col min="15878" max="15878" width="14.140625" style="1" customWidth="1"/>
    <col min="15879" max="15879" width="11.5703125" style="1" customWidth="1"/>
    <col min="15880" max="16128" width="9.140625" style="1"/>
    <col min="16129" max="16129" width="8.140625" style="1" customWidth="1"/>
    <col min="16130" max="16130" width="94.5703125" style="1" customWidth="1"/>
    <col min="16131" max="16131" width="20.140625" style="1" customWidth="1"/>
    <col min="16132" max="16132" width="23.28515625" style="1" customWidth="1"/>
    <col min="16133" max="16133" width="19.140625" style="1" customWidth="1"/>
    <col min="16134" max="16134" width="14.140625" style="1" customWidth="1"/>
    <col min="16135" max="16135" width="11.5703125" style="1" customWidth="1"/>
    <col min="16136" max="16384" width="9.140625" style="1"/>
  </cols>
  <sheetData>
    <row r="2" spans="1:8" ht="30" customHeight="1"/>
    <row r="3" spans="1:8" ht="30" customHeight="1"/>
    <row r="4" spans="1:8" ht="30" customHeight="1">
      <c r="B4" s="260" t="s">
        <v>150</v>
      </c>
      <c r="C4" s="260"/>
      <c r="D4" s="260"/>
      <c r="E4" s="260"/>
    </row>
    <row r="5" spans="1:8" ht="30" customHeight="1">
      <c r="B5" s="3"/>
      <c r="C5" s="4"/>
      <c r="D5" s="3"/>
      <c r="E5" s="3"/>
    </row>
    <row r="6" spans="1:8" ht="30" customHeight="1">
      <c r="B6" s="3"/>
      <c r="C6" s="4"/>
      <c r="D6" s="3"/>
      <c r="E6" s="3"/>
    </row>
    <row r="7" spans="1:8" ht="18.75">
      <c r="B7" s="3"/>
      <c r="C7" s="4"/>
      <c r="D7" s="3"/>
      <c r="E7" s="250" t="s">
        <v>149</v>
      </c>
    </row>
    <row r="8" spans="1:8" ht="30" customHeight="1">
      <c r="A8" s="5"/>
      <c r="B8" s="6"/>
      <c r="C8" s="7"/>
      <c r="D8" s="8"/>
      <c r="E8" s="9"/>
    </row>
    <row r="9" spans="1:8" ht="30" customHeight="1">
      <c r="A9" s="10"/>
      <c r="B9" s="11" t="s">
        <v>0</v>
      </c>
      <c r="C9" s="12" t="s">
        <v>1</v>
      </c>
      <c r="D9" s="13" t="s">
        <v>2</v>
      </c>
      <c r="E9" s="14" t="s">
        <v>3</v>
      </c>
    </row>
    <row r="10" spans="1:8" ht="30" customHeight="1">
      <c r="A10" s="15"/>
      <c r="B10" s="16"/>
      <c r="C10" s="17"/>
      <c r="D10" s="18"/>
      <c r="E10" s="19"/>
    </row>
    <row r="11" spans="1:8" ht="30" customHeight="1">
      <c r="A11" s="20"/>
      <c r="B11" s="21" t="s">
        <v>4</v>
      </c>
      <c r="C11" s="22">
        <v>2662700550</v>
      </c>
      <c r="D11" s="23">
        <v>30269851810</v>
      </c>
      <c r="E11" s="23">
        <f>+C11+D11</f>
        <v>32932552360</v>
      </c>
    </row>
    <row r="12" spans="1:8" ht="30" customHeight="1">
      <c r="A12" s="24"/>
      <c r="B12" s="25" t="s">
        <v>5</v>
      </c>
      <c r="C12" s="26">
        <v>16965596022</v>
      </c>
      <c r="D12" s="27">
        <v>15753875938</v>
      </c>
      <c r="E12" s="27">
        <f t="shared" ref="E12:E29" si="0">+C12+D12</f>
        <v>32719471960</v>
      </c>
    </row>
    <row r="13" spans="1:8" ht="30" customHeight="1">
      <c r="A13" s="28"/>
      <c r="B13" s="29" t="s">
        <v>6</v>
      </c>
      <c r="C13" s="30">
        <f>+C11-C12</f>
        <v>-14302895472</v>
      </c>
      <c r="D13" s="31">
        <f>+D11-D12</f>
        <v>14515975872</v>
      </c>
      <c r="E13" s="31">
        <f t="shared" si="0"/>
        <v>213080400</v>
      </c>
    </row>
    <row r="14" spans="1:8" ht="30" customHeight="1">
      <c r="A14" s="24"/>
      <c r="B14" s="25" t="s">
        <v>7</v>
      </c>
      <c r="C14" s="26">
        <v>14988517762</v>
      </c>
      <c r="D14" s="27">
        <v>5350445585</v>
      </c>
      <c r="E14" s="27">
        <f t="shared" si="0"/>
        <v>20338963347</v>
      </c>
      <c r="G14" s="2"/>
    </row>
    <row r="15" spans="1:8" ht="30" customHeight="1">
      <c r="A15" s="24"/>
      <c r="B15" s="25" t="s">
        <v>8</v>
      </c>
      <c r="C15" s="26">
        <v>0</v>
      </c>
      <c r="D15" s="27">
        <v>18688328262</v>
      </c>
      <c r="E15" s="27">
        <f t="shared" si="0"/>
        <v>18688328262</v>
      </c>
      <c r="G15" s="2"/>
      <c r="H15" s="2"/>
    </row>
    <row r="16" spans="1:8" ht="30" customHeight="1">
      <c r="A16" s="28"/>
      <c r="B16" s="29" t="s">
        <v>9</v>
      </c>
      <c r="C16" s="32">
        <f>+C14-C15</f>
        <v>14988517762</v>
      </c>
      <c r="D16" s="31">
        <f>+D14-D15</f>
        <v>-13337882677</v>
      </c>
      <c r="E16" s="31">
        <f t="shared" si="0"/>
        <v>1650635085</v>
      </c>
    </row>
    <row r="17" spans="1:8" ht="30" customHeight="1" thickBot="1">
      <c r="A17" s="33"/>
      <c r="B17" s="34" t="s">
        <v>10</v>
      </c>
      <c r="C17" s="35">
        <f>+C13+C16</f>
        <v>685622290</v>
      </c>
      <c r="D17" s="36">
        <f>+D13+D16</f>
        <v>1178093195</v>
      </c>
      <c r="E17" s="36">
        <f t="shared" si="0"/>
        <v>1863715485</v>
      </c>
      <c r="H17" s="2"/>
    </row>
    <row r="18" spans="1:8" ht="30" customHeight="1">
      <c r="A18" s="24"/>
      <c r="B18" s="25" t="s">
        <v>11</v>
      </c>
      <c r="C18" s="26"/>
      <c r="D18" s="27">
        <v>0</v>
      </c>
      <c r="E18" s="27">
        <f t="shared" si="0"/>
        <v>0</v>
      </c>
    </row>
    <row r="19" spans="1:8" ht="30" customHeight="1">
      <c r="A19" s="24"/>
      <c r="B19" s="25" t="s">
        <v>12</v>
      </c>
      <c r="C19" s="26"/>
      <c r="D19" s="27">
        <v>0</v>
      </c>
      <c r="E19" s="27">
        <f t="shared" si="0"/>
        <v>0</v>
      </c>
    </row>
    <row r="20" spans="1:8" ht="30" customHeight="1">
      <c r="A20" s="28"/>
      <c r="B20" s="29" t="s">
        <v>13</v>
      </c>
      <c r="C20" s="30">
        <f>+C18-C19</f>
        <v>0</v>
      </c>
      <c r="D20" s="31">
        <f>+D18-D19</f>
        <v>0</v>
      </c>
      <c r="E20" s="31">
        <f t="shared" si="0"/>
        <v>0</v>
      </c>
    </row>
    <row r="21" spans="1:8" ht="30" customHeight="1">
      <c r="A21" s="24"/>
      <c r="B21" s="25" t="s">
        <v>14</v>
      </c>
      <c r="C21" s="26"/>
      <c r="D21" s="27">
        <v>0</v>
      </c>
      <c r="E21" s="27">
        <f t="shared" si="0"/>
        <v>0</v>
      </c>
    </row>
    <row r="22" spans="1:8" ht="30" customHeight="1">
      <c r="A22" s="24"/>
      <c r="B22" s="25" t="s">
        <v>15</v>
      </c>
      <c r="C22" s="26"/>
      <c r="D22" s="27">
        <v>0</v>
      </c>
      <c r="E22" s="27">
        <f t="shared" si="0"/>
        <v>0</v>
      </c>
    </row>
    <row r="23" spans="1:8" ht="30" customHeight="1">
      <c r="A23" s="28"/>
      <c r="B23" s="29" t="s">
        <v>16</v>
      </c>
      <c r="C23" s="30">
        <f>+C21-C22</f>
        <v>0</v>
      </c>
      <c r="D23" s="31">
        <f>+D21-D22</f>
        <v>0</v>
      </c>
      <c r="E23" s="31">
        <f t="shared" si="0"/>
        <v>0</v>
      </c>
    </row>
    <row r="24" spans="1:8" ht="30" customHeight="1">
      <c r="A24" s="28"/>
      <c r="B24" s="29" t="s">
        <v>17</v>
      </c>
      <c r="C24" s="30">
        <f>+C20+C23</f>
        <v>0</v>
      </c>
      <c r="D24" s="31">
        <f>+D20+D23</f>
        <v>0</v>
      </c>
      <c r="E24" s="31">
        <f t="shared" si="0"/>
        <v>0</v>
      </c>
    </row>
    <row r="25" spans="1:8" ht="30" customHeight="1" thickBot="1">
      <c r="A25" s="33"/>
      <c r="B25" s="34" t="s">
        <v>18</v>
      </c>
      <c r="C25" s="35">
        <f>+C17+C24</f>
        <v>685622290</v>
      </c>
      <c r="D25" s="36">
        <f>+D17+D24</f>
        <v>1178093195</v>
      </c>
      <c r="E25" s="36">
        <f t="shared" si="0"/>
        <v>1863715485</v>
      </c>
    </row>
    <row r="26" spans="1:8" ht="30" customHeight="1">
      <c r="A26" s="28"/>
      <c r="B26" s="29" t="s">
        <v>19</v>
      </c>
      <c r="C26" s="37">
        <f>+C25-C27</f>
        <v>685622290</v>
      </c>
      <c r="D26" s="38">
        <v>1178093195</v>
      </c>
      <c r="E26" s="39">
        <f t="shared" si="0"/>
        <v>1863715485</v>
      </c>
    </row>
    <row r="27" spans="1:8" ht="30" customHeight="1">
      <c r="A27" s="28"/>
      <c r="B27" s="29" t="s">
        <v>20</v>
      </c>
      <c r="C27" s="40">
        <v>0</v>
      </c>
      <c r="D27" s="40">
        <f>+D17-D26</f>
        <v>0</v>
      </c>
      <c r="E27" s="39">
        <f t="shared" si="0"/>
        <v>0</v>
      </c>
      <c r="G27" s="41"/>
    </row>
    <row r="28" spans="1:8" ht="35.450000000000003" customHeight="1">
      <c r="A28" s="28"/>
      <c r="B28" s="29" t="s">
        <v>21</v>
      </c>
      <c r="C28" s="30">
        <v>0</v>
      </c>
      <c r="D28" s="31">
        <v>0</v>
      </c>
      <c r="E28" s="31">
        <f t="shared" si="0"/>
        <v>0</v>
      </c>
      <c r="G28" s="41"/>
    </row>
    <row r="29" spans="1:8" ht="30" customHeight="1">
      <c r="A29" s="42"/>
      <c r="B29" s="43" t="s">
        <v>22</v>
      </c>
      <c r="C29" s="32">
        <v>0</v>
      </c>
      <c r="D29" s="44">
        <v>0</v>
      </c>
      <c r="E29" s="44">
        <f t="shared" si="0"/>
        <v>0</v>
      </c>
    </row>
    <row r="30" spans="1:8" ht="24.95" customHeight="1"/>
    <row r="31" spans="1:8" ht="24.95" customHeight="1"/>
    <row r="32" spans="1:8" ht="20.100000000000001" customHeight="1"/>
    <row r="33" ht="20.100000000000001" customHeight="1"/>
    <row r="34" ht="20.100000000000001" customHeight="1"/>
    <row r="35" ht="20.100000000000001" customHeight="1"/>
  </sheetData>
  <mergeCells count="1">
    <mergeCell ref="B4:E4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scale="58" orientation="portrait" r:id="rId1"/>
  <headerFooter alignWithMargins="0">
    <oddHeader>&amp;R&amp;"Arial,Félkövér"&amp;14I.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3C230-4C8D-4794-A6E7-4425B834E405}">
  <dimension ref="A1:X54"/>
  <sheetViews>
    <sheetView topLeftCell="A31" zoomScale="79" zoomScaleNormal="79" zoomScaleSheetLayoutView="75" workbookViewId="0">
      <selection activeCell="C52" sqref="C52"/>
    </sheetView>
  </sheetViews>
  <sheetFormatPr defaultColWidth="9.140625" defaultRowHeight="15.75"/>
  <cols>
    <col min="1" max="1" width="60.7109375" style="65" customWidth="1"/>
    <col min="2" max="4" width="25.85546875" style="186" customWidth="1"/>
    <col min="5" max="5" width="35.28515625" style="186" bestFit="1" customWidth="1"/>
    <col min="6" max="6" width="33.85546875" style="186" bestFit="1" customWidth="1"/>
    <col min="7" max="8" width="25.85546875" style="186" customWidth="1"/>
    <col min="9" max="9" width="22" style="187" customWidth="1"/>
    <col min="10" max="10" width="21.140625" style="77" customWidth="1"/>
    <col min="11" max="11" width="21.42578125" style="77" customWidth="1"/>
    <col min="12" max="12" width="18.7109375" style="65" customWidth="1"/>
    <col min="13" max="13" width="19.140625" style="77" customWidth="1"/>
    <col min="14" max="14" width="24" style="77" customWidth="1"/>
    <col min="15" max="15" width="21.85546875" style="77" customWidth="1"/>
    <col min="16" max="16" width="23.7109375" style="77" customWidth="1"/>
    <col min="17" max="17" width="20.28515625" style="77" customWidth="1"/>
    <col min="18" max="18" width="22.85546875" style="77" customWidth="1"/>
    <col min="19" max="19" width="23.28515625" style="65" customWidth="1"/>
    <col min="20" max="20" width="9.85546875" style="65" bestFit="1" customWidth="1"/>
    <col min="21" max="21" width="9.140625" style="65"/>
    <col min="22" max="23" width="11.7109375" style="65" bestFit="1" customWidth="1"/>
    <col min="24" max="16384" width="9.140625" style="65"/>
  </cols>
  <sheetData>
    <row r="1" spans="1:24" s="47" customFormat="1" ht="31.5" customHeight="1">
      <c r="A1" s="45" t="s">
        <v>23</v>
      </c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24" s="47" customFormat="1" ht="18">
      <c r="A2" s="48" t="s">
        <v>144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24" s="47" customFormat="1" ht="18.75" thickBot="1">
      <c r="A3" s="48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24" s="52" customFormat="1" ht="40.15" customHeight="1" thickBot="1">
      <c r="A4" s="49"/>
      <c r="B4" s="261" t="s">
        <v>145</v>
      </c>
      <c r="C4" s="262"/>
      <c r="D4" s="262"/>
      <c r="E4" s="262"/>
      <c r="F4" s="262"/>
      <c r="G4" s="262"/>
      <c r="H4" s="263"/>
      <c r="I4" s="261" t="s">
        <v>145</v>
      </c>
      <c r="J4" s="262"/>
      <c r="K4" s="262"/>
      <c r="L4" s="262"/>
      <c r="M4" s="262"/>
      <c r="N4" s="262"/>
      <c r="O4" s="262"/>
      <c r="P4" s="50"/>
      <c r="Q4" s="50"/>
      <c r="R4" s="51"/>
    </row>
    <row r="5" spans="1:24" ht="24.95" customHeight="1">
      <c r="A5" s="53"/>
      <c r="B5" s="54" t="s">
        <v>146</v>
      </c>
      <c r="C5" s="55" t="s">
        <v>24</v>
      </c>
      <c r="D5" s="55" t="s">
        <v>25</v>
      </c>
      <c r="E5" s="55" t="s">
        <v>26</v>
      </c>
      <c r="F5" s="56" t="s">
        <v>27</v>
      </c>
      <c r="G5" s="57" t="s">
        <v>28</v>
      </c>
      <c r="H5" s="58" t="s">
        <v>29</v>
      </c>
      <c r="I5" s="59" t="s">
        <v>30</v>
      </c>
      <c r="J5" s="60" t="s">
        <v>31</v>
      </c>
      <c r="K5" s="61" t="s">
        <v>32</v>
      </c>
      <c r="L5" s="60" t="s">
        <v>33</v>
      </c>
      <c r="M5" s="62" t="s">
        <v>34</v>
      </c>
      <c r="N5" s="63" t="s">
        <v>29</v>
      </c>
      <c r="O5" s="61" t="s">
        <v>35</v>
      </c>
      <c r="P5" s="60" t="s">
        <v>35</v>
      </c>
      <c r="Q5" s="64" t="s">
        <v>35</v>
      </c>
      <c r="R5" s="63" t="s">
        <v>29</v>
      </c>
    </row>
    <row r="6" spans="1:24" ht="24.95" customHeight="1">
      <c r="A6" s="53"/>
      <c r="B6" s="66" t="s">
        <v>36</v>
      </c>
      <c r="C6" s="57" t="s">
        <v>37</v>
      </c>
      <c r="D6" s="57" t="s">
        <v>38</v>
      </c>
      <c r="E6" s="57" t="s">
        <v>39</v>
      </c>
      <c r="F6" s="67" t="s">
        <v>38</v>
      </c>
      <c r="G6" s="57"/>
      <c r="H6" s="68" t="s">
        <v>40</v>
      </c>
      <c r="I6" s="69" t="s">
        <v>41</v>
      </c>
      <c r="J6" s="70" t="s">
        <v>42</v>
      </c>
      <c r="K6" s="71" t="s">
        <v>43</v>
      </c>
      <c r="L6" s="70" t="s">
        <v>44</v>
      </c>
      <c r="M6" s="72" t="s">
        <v>45</v>
      </c>
      <c r="N6" s="73" t="s">
        <v>40</v>
      </c>
      <c r="O6" s="74" t="s">
        <v>43</v>
      </c>
      <c r="P6" s="70" t="s">
        <v>43</v>
      </c>
      <c r="Q6" s="68" t="s">
        <v>43</v>
      </c>
      <c r="R6" s="73" t="s">
        <v>40</v>
      </c>
    </row>
    <row r="7" spans="1:24" ht="24.95" customHeight="1">
      <c r="A7" s="53"/>
      <c r="B7" s="66" t="s">
        <v>38</v>
      </c>
      <c r="C7" s="57" t="s">
        <v>46</v>
      </c>
      <c r="D7" s="57"/>
      <c r="E7" s="57" t="s">
        <v>38</v>
      </c>
      <c r="F7" s="67" t="s">
        <v>47</v>
      </c>
      <c r="G7" s="57"/>
      <c r="H7" s="68" t="s">
        <v>38</v>
      </c>
      <c r="I7" s="69" t="s">
        <v>48</v>
      </c>
      <c r="J7" s="70" t="s">
        <v>49</v>
      </c>
      <c r="K7" s="71" t="s">
        <v>48</v>
      </c>
      <c r="L7" s="70" t="s">
        <v>50</v>
      </c>
      <c r="M7" s="72" t="s">
        <v>51</v>
      </c>
      <c r="N7" s="73" t="s">
        <v>52</v>
      </c>
      <c r="O7" s="74"/>
      <c r="P7" s="70"/>
      <c r="Q7" s="68"/>
      <c r="R7" s="73" t="s">
        <v>53</v>
      </c>
    </row>
    <row r="8" spans="1:24" ht="24.95" customHeight="1">
      <c r="A8" s="75" t="s">
        <v>54</v>
      </c>
      <c r="B8" s="66"/>
      <c r="C8" s="57"/>
      <c r="D8" s="57"/>
      <c r="E8" s="57" t="s">
        <v>55</v>
      </c>
      <c r="F8" s="67" t="s">
        <v>56</v>
      </c>
      <c r="G8" s="57"/>
      <c r="H8" s="68"/>
      <c r="I8" s="76"/>
      <c r="J8" s="70" t="s">
        <v>48</v>
      </c>
      <c r="L8" s="78"/>
      <c r="M8" s="72" t="s">
        <v>43</v>
      </c>
      <c r="N8" s="73" t="s">
        <v>57</v>
      </c>
      <c r="O8" s="74" t="s">
        <v>58</v>
      </c>
      <c r="P8" s="70" t="s">
        <v>59</v>
      </c>
      <c r="Q8" s="68" t="s">
        <v>60</v>
      </c>
      <c r="R8" s="73" t="s">
        <v>57</v>
      </c>
    </row>
    <row r="9" spans="1:24" ht="24.95" customHeight="1">
      <c r="A9" s="75"/>
      <c r="B9" s="66"/>
      <c r="C9" s="57"/>
      <c r="D9" s="57"/>
      <c r="E9" s="57"/>
      <c r="F9" s="79" t="s">
        <v>61</v>
      </c>
      <c r="G9" s="57"/>
      <c r="H9" s="68"/>
      <c r="I9" s="76"/>
      <c r="J9" s="80"/>
      <c r="L9" s="78"/>
      <c r="M9" s="72"/>
      <c r="N9" s="73" t="s">
        <v>48</v>
      </c>
      <c r="O9" s="74"/>
      <c r="P9" s="70"/>
      <c r="Q9" s="68" t="s">
        <v>62</v>
      </c>
      <c r="R9" s="73" t="s">
        <v>48</v>
      </c>
    </row>
    <row r="10" spans="1:24" ht="24.95" customHeight="1" thickBot="1">
      <c r="A10" s="81"/>
      <c r="B10" s="82" t="s">
        <v>63</v>
      </c>
      <c r="C10" s="83" t="s">
        <v>64</v>
      </c>
      <c r="D10" s="83" t="s">
        <v>65</v>
      </c>
      <c r="E10" s="83" t="s">
        <v>66</v>
      </c>
      <c r="F10" s="83" t="s">
        <v>67</v>
      </c>
      <c r="G10" s="83" t="s">
        <v>68</v>
      </c>
      <c r="H10" s="84" t="s">
        <v>69</v>
      </c>
      <c r="I10" s="85"/>
      <c r="J10" s="86"/>
      <c r="K10" s="87"/>
      <c r="L10" s="88"/>
      <c r="M10" s="89"/>
      <c r="N10" s="90"/>
      <c r="O10" s="91"/>
      <c r="P10" s="88"/>
      <c r="Q10" s="68" t="s">
        <v>70</v>
      </c>
      <c r="R10" s="92"/>
    </row>
    <row r="11" spans="1:24" ht="24.95" customHeight="1">
      <c r="A11" s="93" t="s">
        <v>71</v>
      </c>
      <c r="B11" s="94"/>
      <c r="C11" s="95"/>
      <c r="D11" s="95"/>
      <c r="E11" s="95"/>
      <c r="F11" s="95"/>
      <c r="G11" s="95"/>
      <c r="H11" s="96"/>
      <c r="I11" s="97"/>
      <c r="J11" s="98"/>
      <c r="K11" s="99"/>
      <c r="L11" s="98"/>
      <c r="M11" s="100"/>
      <c r="N11" s="101"/>
      <c r="O11" s="102"/>
      <c r="P11" s="98"/>
      <c r="Q11" s="103"/>
      <c r="R11" s="101"/>
    </row>
    <row r="12" spans="1:24" ht="24.95" customHeight="1">
      <c r="A12" s="104" t="s">
        <v>72</v>
      </c>
      <c r="B12" s="105">
        <v>3426</v>
      </c>
      <c r="C12" s="106">
        <v>10589</v>
      </c>
      <c r="D12" s="106">
        <f t="shared" ref="D12:D29" si="0">B12+C12</f>
        <v>14015</v>
      </c>
      <c r="E12" s="106">
        <v>3315</v>
      </c>
      <c r="F12" s="106">
        <v>3043</v>
      </c>
      <c r="G12" s="107">
        <v>7657</v>
      </c>
      <c r="H12" s="108">
        <f t="shared" ref="H12:H29" si="1">E12+F12</f>
        <v>6358</v>
      </c>
      <c r="I12" s="109">
        <v>3618</v>
      </c>
      <c r="J12" s="107">
        <v>489</v>
      </c>
      <c r="K12" s="107">
        <v>2251</v>
      </c>
      <c r="L12" s="107"/>
      <c r="M12" s="110"/>
      <c r="N12" s="111">
        <f t="shared" ref="N12:N29" si="2">SUM(I12:M12)</f>
        <v>6358</v>
      </c>
      <c r="O12" s="112"/>
      <c r="P12" s="107"/>
      <c r="Q12" s="113"/>
      <c r="R12" s="111">
        <f>SUM(O12:Q12)</f>
        <v>0</v>
      </c>
      <c r="S12" s="65">
        <f>(N12+O12+P12+Q12)-H12</f>
        <v>0</v>
      </c>
      <c r="V12" s="65">
        <f>E12+F12+G12</f>
        <v>14015</v>
      </c>
      <c r="W12" s="65">
        <f>D12</f>
        <v>14015</v>
      </c>
      <c r="X12" s="65">
        <f>V12-W12</f>
        <v>0</v>
      </c>
    </row>
    <row r="13" spans="1:24" ht="24.95" customHeight="1">
      <c r="A13" s="114" t="s">
        <v>73</v>
      </c>
      <c r="B13" s="105">
        <v>886</v>
      </c>
      <c r="C13" s="106">
        <v>6256</v>
      </c>
      <c r="D13" s="106">
        <f t="shared" si="0"/>
        <v>7142</v>
      </c>
      <c r="E13" s="106">
        <v>1527</v>
      </c>
      <c r="F13" s="106">
        <v>1221</v>
      </c>
      <c r="G13" s="106">
        <v>4394</v>
      </c>
      <c r="H13" s="108">
        <f t="shared" si="1"/>
        <v>2748</v>
      </c>
      <c r="I13" s="109">
        <v>1128</v>
      </c>
      <c r="J13" s="107">
        <v>137</v>
      </c>
      <c r="K13" s="107">
        <v>1483</v>
      </c>
      <c r="L13" s="107"/>
      <c r="M13" s="110"/>
      <c r="N13" s="111">
        <f t="shared" si="2"/>
        <v>2748</v>
      </c>
      <c r="O13" s="112"/>
      <c r="P13" s="107"/>
      <c r="Q13" s="113"/>
      <c r="R13" s="111">
        <f t="shared" ref="R13:R31" si="3">SUM(O13:Q13)</f>
        <v>0</v>
      </c>
      <c r="S13" s="65">
        <f t="shared" ref="S13:S51" si="4">(N13+O13+P13+Q13)-H13</f>
        <v>0</v>
      </c>
      <c r="V13" s="65">
        <f t="shared" ref="V13:V51" si="5">E13+F13+G13</f>
        <v>7142</v>
      </c>
      <c r="W13" s="65">
        <f t="shared" ref="W13:W51" si="6">D13</f>
        <v>7142</v>
      </c>
      <c r="X13" s="65">
        <f t="shared" ref="X13:X51" si="7">V13-W13</f>
        <v>0</v>
      </c>
    </row>
    <row r="14" spans="1:24" ht="24.95" customHeight="1">
      <c r="A14" s="114" t="s">
        <v>74</v>
      </c>
      <c r="B14" s="105">
        <v>2589</v>
      </c>
      <c r="C14" s="106">
        <v>5273</v>
      </c>
      <c r="D14" s="106">
        <f t="shared" si="0"/>
        <v>7862</v>
      </c>
      <c r="E14" s="106">
        <v>3387</v>
      </c>
      <c r="F14" s="106">
        <v>1483</v>
      </c>
      <c r="G14" s="106">
        <v>2992</v>
      </c>
      <c r="H14" s="108">
        <f t="shared" si="1"/>
        <v>4870</v>
      </c>
      <c r="I14" s="109">
        <v>4062</v>
      </c>
      <c r="J14" s="107">
        <v>508</v>
      </c>
      <c r="K14" s="107">
        <v>300</v>
      </c>
      <c r="L14" s="107"/>
      <c r="M14" s="110"/>
      <c r="N14" s="111">
        <f t="shared" si="2"/>
        <v>4870</v>
      </c>
      <c r="O14" s="112"/>
      <c r="P14" s="107"/>
      <c r="Q14" s="113"/>
      <c r="R14" s="111">
        <f t="shared" si="3"/>
        <v>0</v>
      </c>
      <c r="S14" s="65">
        <f t="shared" si="4"/>
        <v>0</v>
      </c>
      <c r="V14" s="65">
        <f t="shared" si="5"/>
        <v>7862</v>
      </c>
      <c r="W14" s="65">
        <f t="shared" si="6"/>
        <v>7862</v>
      </c>
      <c r="X14" s="65">
        <f t="shared" si="7"/>
        <v>0</v>
      </c>
    </row>
    <row r="15" spans="1:24" ht="24.95" customHeight="1">
      <c r="A15" s="114" t="s">
        <v>75</v>
      </c>
      <c r="B15" s="105">
        <v>1730</v>
      </c>
      <c r="C15" s="106">
        <v>9733</v>
      </c>
      <c r="D15" s="106">
        <f t="shared" si="0"/>
        <v>11463</v>
      </c>
      <c r="E15" s="106">
        <v>2165</v>
      </c>
      <c r="F15" s="106">
        <v>3455</v>
      </c>
      <c r="G15" s="106">
        <v>5843</v>
      </c>
      <c r="H15" s="108">
        <f t="shared" si="1"/>
        <v>5620</v>
      </c>
      <c r="I15" s="109">
        <v>3967</v>
      </c>
      <c r="J15" s="107">
        <v>394</v>
      </c>
      <c r="K15" s="107">
        <v>1259</v>
      </c>
      <c r="L15" s="107"/>
      <c r="M15" s="110"/>
      <c r="N15" s="111">
        <f t="shared" si="2"/>
        <v>5620</v>
      </c>
      <c r="O15" s="112"/>
      <c r="P15" s="107"/>
      <c r="Q15" s="113"/>
      <c r="R15" s="111">
        <f t="shared" si="3"/>
        <v>0</v>
      </c>
      <c r="S15" s="65">
        <f t="shared" si="4"/>
        <v>0</v>
      </c>
      <c r="V15" s="65">
        <f t="shared" si="5"/>
        <v>11463</v>
      </c>
      <c r="W15" s="65">
        <f t="shared" si="6"/>
        <v>11463</v>
      </c>
      <c r="X15" s="65">
        <f t="shared" si="7"/>
        <v>0</v>
      </c>
    </row>
    <row r="16" spans="1:24" ht="24.95" customHeight="1">
      <c r="A16" s="114" t="s">
        <v>76</v>
      </c>
      <c r="B16" s="105">
        <v>1850</v>
      </c>
      <c r="C16" s="106">
        <v>4853</v>
      </c>
      <c r="D16" s="106">
        <f t="shared" si="0"/>
        <v>6703</v>
      </c>
      <c r="E16" s="106">
        <v>1729</v>
      </c>
      <c r="F16" s="106">
        <v>2394</v>
      </c>
      <c r="G16" s="106">
        <v>2580</v>
      </c>
      <c r="H16" s="108">
        <f t="shared" si="1"/>
        <v>4123</v>
      </c>
      <c r="I16" s="109">
        <v>3349</v>
      </c>
      <c r="J16" s="107">
        <v>290</v>
      </c>
      <c r="K16" s="107">
        <v>484</v>
      </c>
      <c r="L16" s="107"/>
      <c r="M16" s="110"/>
      <c r="N16" s="111">
        <f t="shared" si="2"/>
        <v>4123</v>
      </c>
      <c r="O16" s="112"/>
      <c r="P16" s="107"/>
      <c r="Q16" s="113"/>
      <c r="R16" s="111">
        <f t="shared" si="3"/>
        <v>0</v>
      </c>
      <c r="S16" s="65">
        <f t="shared" si="4"/>
        <v>0</v>
      </c>
      <c r="V16" s="65">
        <f t="shared" si="5"/>
        <v>6703</v>
      </c>
      <c r="W16" s="65">
        <f t="shared" si="6"/>
        <v>6703</v>
      </c>
      <c r="X16" s="65">
        <f t="shared" si="7"/>
        <v>0</v>
      </c>
    </row>
    <row r="17" spans="1:24" ht="24.95" customHeight="1">
      <c r="A17" s="114" t="s">
        <v>77</v>
      </c>
      <c r="B17" s="105">
        <v>2051</v>
      </c>
      <c r="C17" s="106">
        <v>14034</v>
      </c>
      <c r="D17" s="106">
        <f t="shared" si="0"/>
        <v>16085</v>
      </c>
      <c r="E17" s="106">
        <v>2347</v>
      </c>
      <c r="F17" s="106">
        <v>4917</v>
      </c>
      <c r="G17" s="106">
        <v>8821</v>
      </c>
      <c r="H17" s="108">
        <f t="shared" si="1"/>
        <v>7264</v>
      </c>
      <c r="I17" s="109">
        <v>3961</v>
      </c>
      <c r="J17" s="107">
        <v>1910</v>
      </c>
      <c r="K17" s="107">
        <v>1393</v>
      </c>
      <c r="L17" s="107"/>
      <c r="M17" s="110"/>
      <c r="N17" s="111">
        <f t="shared" si="2"/>
        <v>7264</v>
      </c>
      <c r="O17" s="112"/>
      <c r="P17" s="107"/>
      <c r="Q17" s="113"/>
      <c r="R17" s="111">
        <f t="shared" si="3"/>
        <v>0</v>
      </c>
      <c r="S17" s="65">
        <f t="shared" si="4"/>
        <v>0</v>
      </c>
      <c r="V17" s="65">
        <f t="shared" si="5"/>
        <v>16085</v>
      </c>
      <c r="W17" s="65">
        <f t="shared" si="6"/>
        <v>16085</v>
      </c>
      <c r="X17" s="65">
        <f t="shared" si="7"/>
        <v>0</v>
      </c>
    </row>
    <row r="18" spans="1:24" ht="24.95" customHeight="1">
      <c r="A18" s="114" t="s">
        <v>78</v>
      </c>
      <c r="B18" s="105">
        <v>1230</v>
      </c>
      <c r="C18" s="106">
        <v>6520</v>
      </c>
      <c r="D18" s="106">
        <f t="shared" si="0"/>
        <v>7750</v>
      </c>
      <c r="E18" s="106">
        <v>1608</v>
      </c>
      <c r="F18" s="106">
        <v>1171</v>
      </c>
      <c r="G18" s="106">
        <v>4971</v>
      </c>
      <c r="H18" s="108">
        <f t="shared" si="1"/>
        <v>2779</v>
      </c>
      <c r="I18" s="109">
        <v>1684</v>
      </c>
      <c r="J18" s="107">
        <v>223</v>
      </c>
      <c r="K18" s="107">
        <v>872</v>
      </c>
      <c r="L18" s="107"/>
      <c r="M18" s="110"/>
      <c r="N18" s="111">
        <f t="shared" si="2"/>
        <v>2779</v>
      </c>
      <c r="O18" s="112"/>
      <c r="P18" s="107"/>
      <c r="Q18" s="113"/>
      <c r="R18" s="111">
        <f t="shared" si="3"/>
        <v>0</v>
      </c>
      <c r="S18" s="65">
        <f t="shared" si="4"/>
        <v>0</v>
      </c>
      <c r="V18" s="65">
        <f t="shared" si="5"/>
        <v>7750</v>
      </c>
      <c r="W18" s="65">
        <f t="shared" si="6"/>
        <v>7750</v>
      </c>
      <c r="X18" s="65">
        <f t="shared" si="7"/>
        <v>0</v>
      </c>
    </row>
    <row r="19" spans="1:24" ht="24.95" customHeight="1">
      <c r="A19" s="114" t="s">
        <v>79</v>
      </c>
      <c r="B19" s="105">
        <v>957</v>
      </c>
      <c r="C19" s="106">
        <v>4945</v>
      </c>
      <c r="D19" s="106">
        <f t="shared" si="0"/>
        <v>5902</v>
      </c>
      <c r="E19" s="106">
        <v>1621</v>
      </c>
      <c r="F19" s="106">
        <v>931</v>
      </c>
      <c r="G19" s="106">
        <v>3350</v>
      </c>
      <c r="H19" s="108">
        <f t="shared" si="1"/>
        <v>2552</v>
      </c>
      <c r="I19" s="109">
        <v>1879</v>
      </c>
      <c r="J19" s="107">
        <v>272</v>
      </c>
      <c r="K19" s="107">
        <v>401</v>
      </c>
      <c r="L19" s="107"/>
      <c r="M19" s="110"/>
      <c r="N19" s="111">
        <f t="shared" si="2"/>
        <v>2552</v>
      </c>
      <c r="O19" s="112"/>
      <c r="P19" s="107"/>
      <c r="Q19" s="113"/>
      <c r="R19" s="111">
        <f t="shared" si="3"/>
        <v>0</v>
      </c>
      <c r="S19" s="65">
        <f t="shared" si="4"/>
        <v>0</v>
      </c>
      <c r="V19" s="65">
        <f t="shared" si="5"/>
        <v>5902</v>
      </c>
      <c r="W19" s="65">
        <f t="shared" si="6"/>
        <v>5902</v>
      </c>
      <c r="X19" s="65">
        <f t="shared" si="7"/>
        <v>0</v>
      </c>
    </row>
    <row r="20" spans="1:24" ht="24.95" customHeight="1">
      <c r="A20" s="114" t="s">
        <v>80</v>
      </c>
      <c r="B20" s="105">
        <v>1896</v>
      </c>
      <c r="C20" s="106">
        <v>10331</v>
      </c>
      <c r="D20" s="106">
        <f t="shared" si="0"/>
        <v>12227</v>
      </c>
      <c r="E20" s="106">
        <v>3209</v>
      </c>
      <c r="F20" s="106">
        <v>8936</v>
      </c>
      <c r="G20" s="106">
        <v>82</v>
      </c>
      <c r="H20" s="108">
        <f t="shared" si="1"/>
        <v>12145</v>
      </c>
      <c r="I20" s="109">
        <v>4802</v>
      </c>
      <c r="J20" s="107">
        <v>584</v>
      </c>
      <c r="K20" s="107">
        <v>1327</v>
      </c>
      <c r="L20" s="107"/>
      <c r="M20" s="110"/>
      <c r="N20" s="111">
        <f t="shared" si="2"/>
        <v>6713</v>
      </c>
      <c r="O20" s="112">
        <v>5432</v>
      </c>
      <c r="P20" s="107"/>
      <c r="Q20" s="113"/>
      <c r="R20" s="111">
        <f t="shared" si="3"/>
        <v>5432</v>
      </c>
      <c r="S20" s="65">
        <f t="shared" si="4"/>
        <v>0</v>
      </c>
      <c r="V20" s="65">
        <f t="shared" si="5"/>
        <v>12227</v>
      </c>
      <c r="W20" s="65">
        <f t="shared" si="6"/>
        <v>12227</v>
      </c>
      <c r="X20" s="65">
        <f t="shared" si="7"/>
        <v>0</v>
      </c>
    </row>
    <row r="21" spans="1:24" ht="24.95" customHeight="1">
      <c r="A21" s="114" t="s">
        <v>81</v>
      </c>
      <c r="B21" s="105">
        <v>5227</v>
      </c>
      <c r="C21" s="106">
        <v>6079</v>
      </c>
      <c r="D21" s="106">
        <f t="shared" si="0"/>
        <v>11306</v>
      </c>
      <c r="E21" s="106">
        <v>3805</v>
      </c>
      <c r="F21" s="106">
        <v>2224</v>
      </c>
      <c r="G21" s="106">
        <v>5277</v>
      </c>
      <c r="H21" s="108">
        <f t="shared" si="1"/>
        <v>6029</v>
      </c>
      <c r="I21" s="109">
        <v>5575</v>
      </c>
      <c r="J21" s="107">
        <v>344</v>
      </c>
      <c r="K21" s="107">
        <v>110</v>
      </c>
      <c r="L21" s="107"/>
      <c r="M21" s="110"/>
      <c r="N21" s="111">
        <f t="shared" si="2"/>
        <v>6029</v>
      </c>
      <c r="O21" s="112"/>
      <c r="P21" s="107"/>
      <c r="Q21" s="113"/>
      <c r="R21" s="111">
        <f t="shared" si="3"/>
        <v>0</v>
      </c>
      <c r="S21" s="65">
        <f t="shared" si="4"/>
        <v>0</v>
      </c>
      <c r="V21" s="65">
        <f t="shared" si="5"/>
        <v>11306</v>
      </c>
      <c r="W21" s="65">
        <f t="shared" si="6"/>
        <v>11306</v>
      </c>
      <c r="X21" s="65">
        <f t="shared" si="7"/>
        <v>0</v>
      </c>
    </row>
    <row r="22" spans="1:24" ht="24.95" customHeight="1">
      <c r="A22" s="114" t="s">
        <v>82</v>
      </c>
      <c r="B22" s="109">
        <v>864</v>
      </c>
      <c r="C22" s="106">
        <v>2448</v>
      </c>
      <c r="D22" s="106">
        <f t="shared" si="0"/>
        <v>3312</v>
      </c>
      <c r="E22" s="106">
        <v>1491</v>
      </c>
      <c r="F22" s="106">
        <v>830</v>
      </c>
      <c r="G22" s="106">
        <v>991</v>
      </c>
      <c r="H22" s="108">
        <f t="shared" si="1"/>
        <v>2321</v>
      </c>
      <c r="I22" s="109">
        <v>1236</v>
      </c>
      <c r="J22" s="107">
        <v>171</v>
      </c>
      <c r="K22" s="107">
        <v>914</v>
      </c>
      <c r="L22" s="107"/>
      <c r="M22" s="110"/>
      <c r="N22" s="111">
        <f t="shared" si="2"/>
        <v>2321</v>
      </c>
      <c r="O22" s="112"/>
      <c r="P22" s="107"/>
      <c r="Q22" s="113"/>
      <c r="R22" s="111">
        <f t="shared" si="3"/>
        <v>0</v>
      </c>
      <c r="S22" s="65">
        <f t="shared" si="4"/>
        <v>0</v>
      </c>
      <c r="V22" s="65">
        <f t="shared" si="5"/>
        <v>3312</v>
      </c>
      <c r="W22" s="65">
        <f t="shared" si="6"/>
        <v>3312</v>
      </c>
      <c r="X22" s="65">
        <f t="shared" si="7"/>
        <v>0</v>
      </c>
    </row>
    <row r="23" spans="1:24" ht="24.95" customHeight="1">
      <c r="A23" s="114" t="s">
        <v>83</v>
      </c>
      <c r="B23" s="105">
        <v>1185</v>
      </c>
      <c r="C23" s="106">
        <v>5165</v>
      </c>
      <c r="D23" s="106">
        <f t="shared" si="0"/>
        <v>6350</v>
      </c>
      <c r="E23" s="106">
        <v>1770</v>
      </c>
      <c r="F23" s="106">
        <v>2166</v>
      </c>
      <c r="G23" s="106">
        <v>2414</v>
      </c>
      <c r="H23" s="108">
        <f t="shared" si="1"/>
        <v>3936</v>
      </c>
      <c r="I23" s="109">
        <v>3230</v>
      </c>
      <c r="J23" s="107">
        <v>408</v>
      </c>
      <c r="K23" s="107">
        <v>298</v>
      </c>
      <c r="L23" s="107"/>
      <c r="M23" s="110"/>
      <c r="N23" s="111">
        <f t="shared" si="2"/>
        <v>3936</v>
      </c>
      <c r="O23" s="112"/>
      <c r="P23" s="107"/>
      <c r="Q23" s="113"/>
      <c r="R23" s="111">
        <f t="shared" si="3"/>
        <v>0</v>
      </c>
      <c r="S23" s="65">
        <f t="shared" si="4"/>
        <v>0</v>
      </c>
      <c r="V23" s="65">
        <f t="shared" si="5"/>
        <v>6350</v>
      </c>
      <c r="W23" s="65">
        <f t="shared" si="6"/>
        <v>6350</v>
      </c>
      <c r="X23" s="65">
        <f t="shared" si="7"/>
        <v>0</v>
      </c>
    </row>
    <row r="24" spans="1:24" ht="24.95" customHeight="1">
      <c r="A24" s="114" t="s">
        <v>84</v>
      </c>
      <c r="B24" s="105">
        <v>1195</v>
      </c>
      <c r="C24" s="106">
        <v>5489</v>
      </c>
      <c r="D24" s="106">
        <f t="shared" si="0"/>
        <v>6684</v>
      </c>
      <c r="E24" s="106">
        <v>1765</v>
      </c>
      <c r="F24" s="106">
        <v>2588</v>
      </c>
      <c r="G24" s="106">
        <v>2331</v>
      </c>
      <c r="H24" s="108">
        <f t="shared" si="1"/>
        <v>4353</v>
      </c>
      <c r="I24" s="109">
        <v>2275</v>
      </c>
      <c r="J24" s="107">
        <v>316</v>
      </c>
      <c r="K24" s="107">
        <v>1762</v>
      </c>
      <c r="L24" s="107"/>
      <c r="M24" s="110"/>
      <c r="N24" s="111">
        <f t="shared" si="2"/>
        <v>4353</v>
      </c>
      <c r="O24" s="112"/>
      <c r="P24" s="107"/>
      <c r="Q24" s="113"/>
      <c r="R24" s="111">
        <f t="shared" si="3"/>
        <v>0</v>
      </c>
      <c r="S24" s="65">
        <f t="shared" si="4"/>
        <v>0</v>
      </c>
      <c r="V24" s="65">
        <f t="shared" si="5"/>
        <v>6684</v>
      </c>
      <c r="W24" s="65">
        <f t="shared" si="6"/>
        <v>6684</v>
      </c>
      <c r="X24" s="65">
        <f t="shared" si="7"/>
        <v>0</v>
      </c>
    </row>
    <row r="25" spans="1:24" ht="24.95" customHeight="1">
      <c r="A25" s="114" t="s">
        <v>85</v>
      </c>
      <c r="B25" s="105">
        <v>2476</v>
      </c>
      <c r="C25" s="106">
        <v>10207</v>
      </c>
      <c r="D25" s="106">
        <f t="shared" si="0"/>
        <v>12683</v>
      </c>
      <c r="E25" s="106">
        <v>1926</v>
      </c>
      <c r="F25" s="106">
        <v>7370</v>
      </c>
      <c r="G25" s="106">
        <v>3387</v>
      </c>
      <c r="H25" s="108">
        <f t="shared" si="1"/>
        <v>9296</v>
      </c>
      <c r="I25" s="109">
        <v>2084</v>
      </c>
      <c r="J25" s="107">
        <v>193</v>
      </c>
      <c r="K25" s="107">
        <v>688</v>
      </c>
      <c r="L25" s="107"/>
      <c r="M25" s="110"/>
      <c r="N25" s="111">
        <f t="shared" si="2"/>
        <v>2965</v>
      </c>
      <c r="O25" s="112">
        <v>6331</v>
      </c>
      <c r="P25" s="107"/>
      <c r="Q25" s="113"/>
      <c r="R25" s="111">
        <f t="shared" si="3"/>
        <v>6331</v>
      </c>
      <c r="S25" s="65">
        <f t="shared" si="4"/>
        <v>0</v>
      </c>
      <c r="V25" s="65">
        <f t="shared" si="5"/>
        <v>12683</v>
      </c>
      <c r="W25" s="65">
        <f t="shared" si="6"/>
        <v>12683</v>
      </c>
      <c r="X25" s="65">
        <f t="shared" si="7"/>
        <v>0</v>
      </c>
    </row>
    <row r="26" spans="1:24" ht="24.95" customHeight="1">
      <c r="A26" s="114" t="s">
        <v>86</v>
      </c>
      <c r="B26" s="105">
        <v>1221</v>
      </c>
      <c r="C26" s="106">
        <v>35069</v>
      </c>
      <c r="D26" s="106">
        <f t="shared" si="0"/>
        <v>36290</v>
      </c>
      <c r="E26" s="106">
        <v>8837</v>
      </c>
      <c r="F26" s="106">
        <v>689</v>
      </c>
      <c r="G26" s="106">
        <v>26764</v>
      </c>
      <c r="H26" s="108">
        <f t="shared" si="1"/>
        <v>9526</v>
      </c>
      <c r="I26" s="109">
        <v>2582</v>
      </c>
      <c r="J26" s="107">
        <v>154</v>
      </c>
      <c r="K26" s="107">
        <v>6790</v>
      </c>
      <c r="L26" s="107"/>
      <c r="M26" s="110"/>
      <c r="N26" s="111">
        <f t="shared" si="2"/>
        <v>9526</v>
      </c>
      <c r="O26" s="112"/>
      <c r="P26" s="107"/>
      <c r="Q26" s="113"/>
      <c r="R26" s="111">
        <f t="shared" si="3"/>
        <v>0</v>
      </c>
      <c r="S26" s="65">
        <f t="shared" si="4"/>
        <v>0</v>
      </c>
      <c r="V26" s="65">
        <f t="shared" si="5"/>
        <v>36290</v>
      </c>
      <c r="W26" s="65">
        <f t="shared" si="6"/>
        <v>36290</v>
      </c>
      <c r="X26" s="65">
        <f t="shared" si="7"/>
        <v>0</v>
      </c>
    </row>
    <row r="27" spans="1:24" ht="24.95" customHeight="1">
      <c r="A27" s="114" t="s">
        <v>87</v>
      </c>
      <c r="B27" s="105">
        <v>2113</v>
      </c>
      <c r="C27" s="106">
        <v>20838</v>
      </c>
      <c r="D27" s="106">
        <f t="shared" si="0"/>
        <v>22951</v>
      </c>
      <c r="E27" s="106">
        <v>1956</v>
      </c>
      <c r="F27" s="106">
        <v>14326</v>
      </c>
      <c r="G27" s="106">
        <v>6669</v>
      </c>
      <c r="H27" s="108">
        <f t="shared" si="1"/>
        <v>16282</v>
      </c>
      <c r="I27" s="109">
        <v>7674</v>
      </c>
      <c r="J27" s="107">
        <v>923</v>
      </c>
      <c r="K27" s="107">
        <v>7685</v>
      </c>
      <c r="L27" s="107"/>
      <c r="M27" s="110"/>
      <c r="N27" s="111">
        <f t="shared" si="2"/>
        <v>16282</v>
      </c>
      <c r="O27" s="112"/>
      <c r="P27" s="107"/>
      <c r="Q27" s="113"/>
      <c r="R27" s="111">
        <f t="shared" si="3"/>
        <v>0</v>
      </c>
      <c r="S27" s="65">
        <f t="shared" si="4"/>
        <v>0</v>
      </c>
      <c r="V27" s="65">
        <f t="shared" si="5"/>
        <v>22951</v>
      </c>
      <c r="W27" s="65">
        <f t="shared" si="6"/>
        <v>22951</v>
      </c>
      <c r="X27" s="65">
        <f t="shared" si="7"/>
        <v>0</v>
      </c>
    </row>
    <row r="28" spans="1:24" ht="24.95" customHeight="1">
      <c r="A28" s="114" t="s">
        <v>88</v>
      </c>
      <c r="B28" s="105">
        <v>799</v>
      </c>
      <c r="C28" s="106">
        <v>3418</v>
      </c>
      <c r="D28" s="106">
        <f t="shared" si="0"/>
        <v>4217</v>
      </c>
      <c r="E28" s="106">
        <v>1397</v>
      </c>
      <c r="F28" s="106">
        <v>1810</v>
      </c>
      <c r="G28" s="106">
        <v>1010</v>
      </c>
      <c r="H28" s="108">
        <f t="shared" si="1"/>
        <v>3207</v>
      </c>
      <c r="I28" s="109">
        <v>1569</v>
      </c>
      <c r="J28" s="107">
        <v>206</v>
      </c>
      <c r="K28" s="107">
        <v>1432</v>
      </c>
      <c r="L28" s="107"/>
      <c r="M28" s="110"/>
      <c r="N28" s="111">
        <f t="shared" si="2"/>
        <v>3207</v>
      </c>
      <c r="O28" s="112"/>
      <c r="P28" s="107"/>
      <c r="Q28" s="113"/>
      <c r="R28" s="111">
        <f t="shared" si="3"/>
        <v>0</v>
      </c>
      <c r="S28" s="65">
        <f t="shared" si="4"/>
        <v>0</v>
      </c>
      <c r="V28" s="65">
        <f t="shared" si="5"/>
        <v>4217</v>
      </c>
      <c r="W28" s="65">
        <f t="shared" si="6"/>
        <v>4217</v>
      </c>
      <c r="X28" s="65">
        <f t="shared" si="7"/>
        <v>0</v>
      </c>
    </row>
    <row r="29" spans="1:24" ht="24.95" customHeight="1" thickBot="1">
      <c r="A29" s="115" t="s">
        <v>89</v>
      </c>
      <c r="B29" s="105">
        <v>1228</v>
      </c>
      <c r="C29" s="106">
        <v>11663</v>
      </c>
      <c r="D29" s="106">
        <f t="shared" si="0"/>
        <v>12891</v>
      </c>
      <c r="E29" s="106">
        <v>1226</v>
      </c>
      <c r="F29" s="106">
        <v>909</v>
      </c>
      <c r="G29" s="106">
        <v>10756</v>
      </c>
      <c r="H29" s="108">
        <f t="shared" si="1"/>
        <v>2135</v>
      </c>
      <c r="I29" s="109">
        <v>1775</v>
      </c>
      <c r="J29" s="107">
        <v>228</v>
      </c>
      <c r="K29" s="107">
        <v>132</v>
      </c>
      <c r="L29" s="107"/>
      <c r="M29" s="110"/>
      <c r="N29" s="111">
        <f t="shared" si="2"/>
        <v>2135</v>
      </c>
      <c r="O29" s="112"/>
      <c r="P29" s="107"/>
      <c r="Q29" s="113"/>
      <c r="R29" s="111">
        <f t="shared" si="3"/>
        <v>0</v>
      </c>
      <c r="S29" s="65">
        <f t="shared" si="4"/>
        <v>0</v>
      </c>
      <c r="V29" s="65">
        <f t="shared" si="5"/>
        <v>12891</v>
      </c>
      <c r="W29" s="65">
        <f t="shared" si="6"/>
        <v>12891</v>
      </c>
      <c r="X29" s="65">
        <f t="shared" si="7"/>
        <v>0</v>
      </c>
    </row>
    <row r="30" spans="1:24" s="123" customFormat="1" ht="24.95" customHeight="1" thickBot="1">
      <c r="A30" s="116" t="s">
        <v>90</v>
      </c>
      <c r="B30" s="117">
        <f t="shared" ref="B30:O30" si="8">SUM(B12:B29)</f>
        <v>32923</v>
      </c>
      <c r="C30" s="118">
        <f t="shared" si="8"/>
        <v>172910</v>
      </c>
      <c r="D30" s="118">
        <f t="shared" si="8"/>
        <v>205833</v>
      </c>
      <c r="E30" s="118">
        <f t="shared" si="8"/>
        <v>45081</v>
      </c>
      <c r="F30" s="118">
        <f t="shared" si="8"/>
        <v>60463</v>
      </c>
      <c r="G30" s="118">
        <f t="shared" si="8"/>
        <v>100289</v>
      </c>
      <c r="H30" s="119">
        <f t="shared" si="8"/>
        <v>105544</v>
      </c>
      <c r="I30" s="117">
        <f t="shared" si="8"/>
        <v>56450</v>
      </c>
      <c r="J30" s="118">
        <f t="shared" si="8"/>
        <v>7750</v>
      </c>
      <c r="K30" s="118">
        <f t="shared" si="8"/>
        <v>29581</v>
      </c>
      <c r="L30" s="118">
        <f t="shared" si="8"/>
        <v>0</v>
      </c>
      <c r="M30" s="120">
        <f t="shared" si="8"/>
        <v>0</v>
      </c>
      <c r="N30" s="121">
        <f t="shared" si="8"/>
        <v>93781</v>
      </c>
      <c r="O30" s="120">
        <f t="shared" si="8"/>
        <v>11763</v>
      </c>
      <c r="P30" s="122">
        <f>SUM(P12:P29)</f>
        <v>0</v>
      </c>
      <c r="Q30" s="119">
        <f>SUM(Q12:Q29)</f>
        <v>0</v>
      </c>
      <c r="R30" s="121">
        <f>SUM(R12:R29)</f>
        <v>11763</v>
      </c>
      <c r="S30" s="65">
        <f t="shared" si="4"/>
        <v>0</v>
      </c>
      <c r="V30" s="65">
        <f t="shared" si="5"/>
        <v>205833</v>
      </c>
      <c r="W30" s="65">
        <f t="shared" si="6"/>
        <v>205833</v>
      </c>
      <c r="X30" s="65">
        <f t="shared" si="7"/>
        <v>0</v>
      </c>
    </row>
    <row r="31" spans="1:24" ht="24.95" customHeight="1" thickBot="1">
      <c r="A31" s="124" t="s">
        <v>91</v>
      </c>
      <c r="B31" s="109">
        <v>5542</v>
      </c>
      <c r="C31" s="107">
        <v>68649</v>
      </c>
      <c r="D31" s="107">
        <f>B31+C31</f>
        <v>74191</v>
      </c>
      <c r="E31" s="107">
        <v>22086</v>
      </c>
      <c r="F31" s="107">
        <v>25253</v>
      </c>
      <c r="G31" s="107">
        <v>26852</v>
      </c>
      <c r="H31" s="113">
        <f>E31+F31</f>
        <v>47339</v>
      </c>
      <c r="I31" s="109">
        <v>15261</v>
      </c>
      <c r="J31" s="125">
        <v>2027</v>
      </c>
      <c r="K31" s="107">
        <v>21505</v>
      </c>
      <c r="L31" s="107"/>
      <c r="M31" s="126"/>
      <c r="N31" s="111">
        <f>SUM(I31:M31)</f>
        <v>38793</v>
      </c>
      <c r="O31" s="112">
        <v>548</v>
      </c>
      <c r="P31" s="107">
        <v>7998</v>
      </c>
      <c r="Q31" s="113"/>
      <c r="R31" s="111">
        <f t="shared" si="3"/>
        <v>8546</v>
      </c>
      <c r="S31" s="65">
        <f t="shared" si="4"/>
        <v>0</v>
      </c>
      <c r="V31" s="65">
        <f t="shared" si="5"/>
        <v>74191</v>
      </c>
      <c r="W31" s="65">
        <f t="shared" si="6"/>
        <v>74191</v>
      </c>
      <c r="X31" s="65">
        <f t="shared" si="7"/>
        <v>0</v>
      </c>
    </row>
    <row r="32" spans="1:24" s="123" customFormat="1" ht="24.95" customHeight="1" thickBot="1">
      <c r="A32" s="127" t="s">
        <v>92</v>
      </c>
      <c r="B32" s="117">
        <f>SUM(B30:B31)</f>
        <v>38465</v>
      </c>
      <c r="C32" s="117">
        <f>SUM(C30:C31)</f>
        <v>241559</v>
      </c>
      <c r="D32" s="118">
        <f t="shared" ref="D32:O32" si="9">D30+D31</f>
        <v>280024</v>
      </c>
      <c r="E32" s="118">
        <f t="shared" si="9"/>
        <v>67167</v>
      </c>
      <c r="F32" s="118">
        <f t="shared" si="9"/>
        <v>85716</v>
      </c>
      <c r="G32" s="118">
        <f t="shared" si="9"/>
        <v>127141</v>
      </c>
      <c r="H32" s="119">
        <f t="shared" si="9"/>
        <v>152883</v>
      </c>
      <c r="I32" s="117">
        <f t="shared" si="9"/>
        <v>71711</v>
      </c>
      <c r="J32" s="118">
        <f t="shared" si="9"/>
        <v>9777</v>
      </c>
      <c r="K32" s="118">
        <f t="shared" si="9"/>
        <v>51086</v>
      </c>
      <c r="L32" s="118">
        <f t="shared" si="9"/>
        <v>0</v>
      </c>
      <c r="M32" s="120">
        <f t="shared" si="9"/>
        <v>0</v>
      </c>
      <c r="N32" s="121">
        <f t="shared" si="9"/>
        <v>132574</v>
      </c>
      <c r="O32" s="120">
        <f t="shared" si="9"/>
        <v>12311</v>
      </c>
      <c r="P32" s="122">
        <f>P30+P31</f>
        <v>7998</v>
      </c>
      <c r="Q32" s="119">
        <f>Q30+Q31</f>
        <v>0</v>
      </c>
      <c r="R32" s="121">
        <f>R30+R31</f>
        <v>20309</v>
      </c>
      <c r="S32" s="65">
        <f t="shared" si="4"/>
        <v>0</v>
      </c>
      <c r="V32" s="65">
        <f t="shared" si="5"/>
        <v>280024</v>
      </c>
      <c r="W32" s="65">
        <f t="shared" si="6"/>
        <v>280024</v>
      </c>
      <c r="X32" s="65">
        <f t="shared" si="7"/>
        <v>0</v>
      </c>
    </row>
    <row r="33" spans="1:24" ht="20.100000000000001" customHeight="1">
      <c r="A33" s="128" t="s">
        <v>93</v>
      </c>
      <c r="B33" s="94"/>
      <c r="C33" s="95"/>
      <c r="D33" s="95"/>
      <c r="E33" s="95"/>
      <c r="F33" s="95"/>
      <c r="G33" s="95"/>
      <c r="H33" s="96"/>
      <c r="I33" s="129"/>
      <c r="J33" s="130"/>
      <c r="K33" s="131"/>
      <c r="L33" s="95"/>
      <c r="M33" s="132"/>
      <c r="N33" s="133"/>
      <c r="O33" s="134"/>
      <c r="P33" s="130"/>
      <c r="Q33" s="135"/>
      <c r="R33" s="133"/>
      <c r="S33" s="65">
        <f t="shared" si="4"/>
        <v>0</v>
      </c>
      <c r="V33" s="65">
        <f t="shared" si="5"/>
        <v>0</v>
      </c>
      <c r="W33" s="65">
        <f t="shared" si="6"/>
        <v>0</v>
      </c>
      <c r="X33" s="65">
        <f t="shared" si="7"/>
        <v>0</v>
      </c>
    </row>
    <row r="34" spans="1:24" ht="24.95" customHeight="1">
      <c r="A34" s="136" t="s">
        <v>94</v>
      </c>
      <c r="B34" s="137"/>
      <c r="C34" s="138"/>
      <c r="D34" s="138"/>
      <c r="E34" s="138"/>
      <c r="F34" s="138"/>
      <c r="G34" s="138"/>
      <c r="H34" s="139"/>
      <c r="I34" s="140"/>
      <c r="J34" s="141"/>
      <c r="K34" s="142"/>
      <c r="L34" s="143"/>
      <c r="M34" s="144"/>
      <c r="N34" s="145"/>
      <c r="O34" s="141"/>
      <c r="P34" s="146"/>
      <c r="Q34" s="147"/>
      <c r="R34" s="145"/>
      <c r="S34" s="65">
        <f t="shared" si="4"/>
        <v>0</v>
      </c>
      <c r="V34" s="65">
        <f t="shared" si="5"/>
        <v>0</v>
      </c>
      <c r="W34" s="65">
        <f t="shared" si="6"/>
        <v>0</v>
      </c>
      <c r="X34" s="65">
        <f t="shared" si="7"/>
        <v>0</v>
      </c>
    </row>
    <row r="35" spans="1:24" ht="24.95" customHeight="1">
      <c r="A35" s="104" t="s">
        <v>95</v>
      </c>
      <c r="B35" s="109">
        <v>53284</v>
      </c>
      <c r="C35" s="107"/>
      <c r="D35" s="107">
        <f>B35+C35</f>
        <v>53284</v>
      </c>
      <c r="E35" s="107">
        <v>53284</v>
      </c>
      <c r="F35" s="107"/>
      <c r="G35" s="107"/>
      <c r="H35" s="113">
        <f>E35+F35</f>
        <v>53284</v>
      </c>
      <c r="I35" s="109">
        <v>18345</v>
      </c>
      <c r="J35" s="107">
        <v>1359</v>
      </c>
      <c r="K35" s="107">
        <v>33580</v>
      </c>
      <c r="L35" s="107"/>
      <c r="M35" s="148"/>
      <c r="N35" s="111">
        <f>SUM(I35:M35)</f>
        <v>53284</v>
      </c>
      <c r="O35" s="112"/>
      <c r="P35" s="107"/>
      <c r="Q35" s="113"/>
      <c r="R35" s="111">
        <f t="shared" ref="R35:R38" si="10">SUM(O35:Q35)</f>
        <v>0</v>
      </c>
      <c r="S35" s="65">
        <f t="shared" si="4"/>
        <v>0</v>
      </c>
      <c r="V35" s="65">
        <f t="shared" si="5"/>
        <v>53284</v>
      </c>
      <c r="W35" s="65">
        <f t="shared" si="6"/>
        <v>53284</v>
      </c>
      <c r="X35" s="65">
        <f t="shared" si="7"/>
        <v>0</v>
      </c>
    </row>
    <row r="36" spans="1:24" ht="24.95" customHeight="1">
      <c r="A36" s="149" t="s">
        <v>96</v>
      </c>
      <c r="B36" s="109">
        <v>304325</v>
      </c>
      <c r="C36" s="107">
        <v>15679</v>
      </c>
      <c r="D36" s="107">
        <f>B36+C36</f>
        <v>320004</v>
      </c>
      <c r="E36" s="107">
        <v>301452</v>
      </c>
      <c r="F36" s="107"/>
      <c r="G36" s="107">
        <v>18552</v>
      </c>
      <c r="H36" s="113">
        <f>E36+F36</f>
        <v>301452</v>
      </c>
      <c r="I36" s="150">
        <v>83275</v>
      </c>
      <c r="J36" s="151">
        <v>23199</v>
      </c>
      <c r="K36" s="151">
        <v>149289</v>
      </c>
      <c r="L36" s="107"/>
      <c r="M36" s="152"/>
      <c r="N36" s="111">
        <f>SUM(I36:M36)</f>
        <v>255763</v>
      </c>
      <c r="O36" s="112">
        <v>45689</v>
      </c>
      <c r="P36" s="107"/>
      <c r="Q36" s="113"/>
      <c r="R36" s="111">
        <f t="shared" si="10"/>
        <v>45689</v>
      </c>
      <c r="S36" s="65">
        <f t="shared" si="4"/>
        <v>0</v>
      </c>
      <c r="V36" s="65">
        <f t="shared" si="5"/>
        <v>320004</v>
      </c>
      <c r="W36" s="65">
        <f t="shared" si="6"/>
        <v>320004</v>
      </c>
      <c r="X36" s="65">
        <f t="shared" si="7"/>
        <v>0</v>
      </c>
    </row>
    <row r="37" spans="1:24" ht="24.95" customHeight="1">
      <c r="A37" s="149" t="s">
        <v>97</v>
      </c>
      <c r="B37" s="109">
        <v>32419</v>
      </c>
      <c r="C37" s="107"/>
      <c r="D37" s="107">
        <f>B37+C37</f>
        <v>32419</v>
      </c>
      <c r="E37" s="107">
        <v>31247</v>
      </c>
      <c r="F37" s="107"/>
      <c r="G37" s="107">
        <v>1172</v>
      </c>
      <c r="H37" s="113">
        <f>E37+F37</f>
        <v>31247</v>
      </c>
      <c r="I37" s="150">
        <v>8893</v>
      </c>
      <c r="J37" s="151">
        <v>1156</v>
      </c>
      <c r="K37" s="151">
        <v>21198</v>
      </c>
      <c r="L37" s="107"/>
      <c r="M37" s="152"/>
      <c r="N37" s="111">
        <f>SUM(I37:M37)</f>
        <v>31247</v>
      </c>
      <c r="O37" s="112"/>
      <c r="P37" s="107"/>
      <c r="Q37" s="113"/>
      <c r="R37" s="111">
        <f t="shared" si="10"/>
        <v>0</v>
      </c>
      <c r="S37" s="65">
        <f t="shared" si="4"/>
        <v>0</v>
      </c>
      <c r="V37" s="65">
        <f t="shared" si="5"/>
        <v>32419</v>
      </c>
      <c r="W37" s="65">
        <f t="shared" si="6"/>
        <v>32419</v>
      </c>
      <c r="X37" s="65">
        <f t="shared" si="7"/>
        <v>0</v>
      </c>
    </row>
    <row r="38" spans="1:24" ht="24.95" customHeight="1">
      <c r="A38" s="149" t="s">
        <v>98</v>
      </c>
      <c r="B38" s="109">
        <v>71319</v>
      </c>
      <c r="C38" s="107">
        <v>34</v>
      </c>
      <c r="D38" s="107">
        <f>B38+C38</f>
        <v>71353</v>
      </c>
      <c r="E38" s="107">
        <v>71353</v>
      </c>
      <c r="F38" s="107"/>
      <c r="G38" s="107"/>
      <c r="H38" s="113">
        <f>E38+F38</f>
        <v>71353</v>
      </c>
      <c r="I38" s="150"/>
      <c r="J38" s="151"/>
      <c r="K38" s="151">
        <v>63260</v>
      </c>
      <c r="L38" s="107"/>
      <c r="M38" s="152"/>
      <c r="N38" s="111">
        <f>SUM(I38:M38)</f>
        <v>63260</v>
      </c>
      <c r="O38" s="112">
        <v>8093</v>
      </c>
      <c r="P38" s="107"/>
      <c r="Q38" s="113"/>
      <c r="R38" s="111">
        <f t="shared" si="10"/>
        <v>8093</v>
      </c>
      <c r="S38" s="65">
        <f t="shared" si="4"/>
        <v>0</v>
      </c>
      <c r="V38" s="65">
        <f t="shared" si="5"/>
        <v>71353</v>
      </c>
      <c r="W38" s="65">
        <f t="shared" si="6"/>
        <v>71353</v>
      </c>
      <c r="X38" s="65">
        <f t="shared" si="7"/>
        <v>0</v>
      </c>
    </row>
    <row r="39" spans="1:24" s="123" customFormat="1" ht="24.95" customHeight="1" thickBot="1">
      <c r="A39" s="153" t="s">
        <v>99</v>
      </c>
      <c r="B39" s="154">
        <f t="shared" ref="B39:R39" si="11">SUM(B35:B38)</f>
        <v>461347</v>
      </c>
      <c r="C39" s="155">
        <f t="shared" si="11"/>
        <v>15713</v>
      </c>
      <c r="D39" s="155">
        <f t="shared" si="11"/>
        <v>477060</v>
      </c>
      <c r="E39" s="155">
        <f t="shared" si="11"/>
        <v>457336</v>
      </c>
      <c r="F39" s="155">
        <f t="shared" si="11"/>
        <v>0</v>
      </c>
      <c r="G39" s="155">
        <f t="shared" si="11"/>
        <v>19724</v>
      </c>
      <c r="H39" s="156">
        <f t="shared" si="11"/>
        <v>457336</v>
      </c>
      <c r="I39" s="154">
        <f t="shared" si="11"/>
        <v>110513</v>
      </c>
      <c r="J39" s="155">
        <f t="shared" si="11"/>
        <v>25714</v>
      </c>
      <c r="K39" s="155">
        <f t="shared" si="11"/>
        <v>267327</v>
      </c>
      <c r="L39" s="155">
        <f t="shared" si="11"/>
        <v>0</v>
      </c>
      <c r="M39" s="157">
        <f t="shared" si="11"/>
        <v>0</v>
      </c>
      <c r="N39" s="158">
        <f t="shared" si="11"/>
        <v>403554</v>
      </c>
      <c r="O39" s="157">
        <f t="shared" si="11"/>
        <v>53782</v>
      </c>
      <c r="P39" s="159">
        <f t="shared" si="11"/>
        <v>0</v>
      </c>
      <c r="Q39" s="156">
        <f t="shared" si="11"/>
        <v>0</v>
      </c>
      <c r="R39" s="158">
        <f t="shared" si="11"/>
        <v>53782</v>
      </c>
      <c r="S39" s="65">
        <f t="shared" si="4"/>
        <v>0</v>
      </c>
      <c r="V39" s="65">
        <f t="shared" si="5"/>
        <v>477060</v>
      </c>
      <c r="W39" s="65">
        <f t="shared" si="6"/>
        <v>477060</v>
      </c>
      <c r="X39" s="65">
        <f t="shared" si="7"/>
        <v>0</v>
      </c>
    </row>
    <row r="40" spans="1:24" ht="24.95" customHeight="1">
      <c r="A40" s="160" t="s">
        <v>100</v>
      </c>
      <c r="B40" s="137"/>
      <c r="C40" s="143"/>
      <c r="D40" s="143"/>
      <c r="E40" s="143"/>
      <c r="F40" s="143"/>
      <c r="G40" s="143"/>
      <c r="H40" s="139"/>
      <c r="I40" s="140"/>
      <c r="J40" s="130"/>
      <c r="K40" s="130"/>
      <c r="L40" s="146"/>
      <c r="M40" s="144"/>
      <c r="N40" s="145"/>
      <c r="O40" s="141"/>
      <c r="P40" s="146"/>
      <c r="Q40" s="147"/>
      <c r="R40" s="145"/>
      <c r="S40" s="65">
        <f t="shared" si="4"/>
        <v>0</v>
      </c>
      <c r="V40" s="65">
        <f t="shared" si="5"/>
        <v>0</v>
      </c>
      <c r="W40" s="65">
        <f t="shared" si="6"/>
        <v>0</v>
      </c>
      <c r="X40" s="65">
        <f t="shared" si="7"/>
        <v>0</v>
      </c>
    </row>
    <row r="41" spans="1:24" ht="45.6" customHeight="1">
      <c r="A41" s="161" t="s">
        <v>101</v>
      </c>
      <c r="B41" s="109">
        <v>2784</v>
      </c>
      <c r="C41" s="107">
        <v>99936</v>
      </c>
      <c r="D41" s="107">
        <f>B41+C41</f>
        <v>102720</v>
      </c>
      <c r="E41" s="107">
        <v>21138</v>
      </c>
      <c r="F41" s="107">
        <v>20359</v>
      </c>
      <c r="G41" s="107">
        <v>61223</v>
      </c>
      <c r="H41" s="113">
        <f>E41+F41</f>
        <v>41497</v>
      </c>
      <c r="I41" s="109">
        <v>9849</v>
      </c>
      <c r="J41" s="107">
        <v>10230</v>
      </c>
      <c r="K41" s="107">
        <v>9666</v>
      </c>
      <c r="L41" s="107"/>
      <c r="M41" s="110"/>
      <c r="N41" s="111">
        <f>SUM(I41:M41)</f>
        <v>29745</v>
      </c>
      <c r="O41" s="112"/>
      <c r="P41" s="107">
        <v>11752</v>
      </c>
      <c r="Q41" s="113"/>
      <c r="R41" s="111">
        <f>SUM(O41:Q41)</f>
        <v>11752</v>
      </c>
      <c r="S41" s="65">
        <f>(N41+O41+P41+Q41)-H41</f>
        <v>0</v>
      </c>
      <c r="V41" s="65">
        <f>E41+F41+G41</f>
        <v>102720</v>
      </c>
      <c r="W41" s="65">
        <f>D41</f>
        <v>102720</v>
      </c>
      <c r="X41" s="65">
        <f>V41-W41</f>
        <v>0</v>
      </c>
    </row>
    <row r="42" spans="1:24" ht="24.95" customHeight="1">
      <c r="A42" s="136" t="s">
        <v>102</v>
      </c>
      <c r="B42" s="162"/>
      <c r="C42" s="125"/>
      <c r="D42" s="125"/>
      <c r="E42" s="125"/>
      <c r="F42" s="125"/>
      <c r="G42" s="125"/>
      <c r="H42" s="163"/>
      <c r="I42" s="162"/>
      <c r="J42" s="125"/>
      <c r="K42" s="125"/>
      <c r="L42" s="125"/>
      <c r="M42" s="126"/>
      <c r="N42" s="164"/>
      <c r="O42" s="165"/>
      <c r="P42" s="125"/>
      <c r="Q42" s="163"/>
      <c r="R42" s="164"/>
      <c r="S42" s="65">
        <f t="shared" si="4"/>
        <v>0</v>
      </c>
      <c r="V42" s="65">
        <f t="shared" si="5"/>
        <v>0</v>
      </c>
      <c r="W42" s="65">
        <f t="shared" si="6"/>
        <v>0</v>
      </c>
      <c r="X42" s="65">
        <f t="shared" si="7"/>
        <v>0</v>
      </c>
    </row>
    <row r="43" spans="1:24" ht="24.95" customHeight="1">
      <c r="A43" s="104" t="s">
        <v>103</v>
      </c>
      <c r="B43" s="109">
        <v>154463</v>
      </c>
      <c r="C43" s="107">
        <v>15986</v>
      </c>
      <c r="D43" s="107">
        <f>B43+C43</f>
        <v>170449</v>
      </c>
      <c r="E43" s="107">
        <v>154476</v>
      </c>
      <c r="F43" s="107"/>
      <c r="G43" s="107">
        <v>15973</v>
      </c>
      <c r="H43" s="113">
        <f>E43+F43</f>
        <v>154476</v>
      </c>
      <c r="I43" s="109">
        <v>21972</v>
      </c>
      <c r="J43" s="107">
        <v>3281</v>
      </c>
      <c r="K43" s="107">
        <v>126379</v>
      </c>
      <c r="L43" s="107"/>
      <c r="M43" s="110"/>
      <c r="N43" s="111">
        <f>SUM(I43:M43)</f>
        <v>151632</v>
      </c>
      <c r="O43" s="112">
        <v>2844</v>
      </c>
      <c r="P43" s="107"/>
      <c r="Q43" s="113"/>
      <c r="R43" s="111">
        <f t="shared" ref="R43" si="12">SUM(O43:Q43)</f>
        <v>2844</v>
      </c>
      <c r="S43" s="65">
        <f t="shared" si="4"/>
        <v>0</v>
      </c>
      <c r="V43" s="65">
        <f t="shared" si="5"/>
        <v>170449</v>
      </c>
      <c r="W43" s="65">
        <f t="shared" si="6"/>
        <v>170449</v>
      </c>
      <c r="X43" s="65">
        <f t="shared" si="7"/>
        <v>0</v>
      </c>
    </row>
    <row r="44" spans="1:24" ht="24.95" customHeight="1">
      <c r="A44" s="136" t="s">
        <v>104</v>
      </c>
      <c r="B44" s="162"/>
      <c r="C44" s="125"/>
      <c r="D44" s="125"/>
      <c r="E44" s="125"/>
      <c r="F44" s="125"/>
      <c r="G44" s="125"/>
      <c r="H44" s="163"/>
      <c r="I44" s="162"/>
      <c r="J44" s="125"/>
      <c r="K44" s="125"/>
      <c r="L44" s="125"/>
      <c r="M44" s="126"/>
      <c r="N44" s="164"/>
      <c r="O44" s="165"/>
      <c r="P44" s="125"/>
      <c r="Q44" s="163"/>
      <c r="R44" s="164"/>
      <c r="S44" s="65">
        <f t="shared" si="4"/>
        <v>0</v>
      </c>
      <c r="V44" s="65">
        <f t="shared" si="5"/>
        <v>0</v>
      </c>
      <c r="W44" s="65">
        <f t="shared" si="6"/>
        <v>0</v>
      </c>
      <c r="X44" s="65">
        <f t="shared" si="7"/>
        <v>0</v>
      </c>
    </row>
    <row r="45" spans="1:24" ht="24.95" customHeight="1">
      <c r="A45" s="104" t="s">
        <v>105</v>
      </c>
      <c r="B45" s="109">
        <v>3629</v>
      </c>
      <c r="C45" s="107">
        <v>65153</v>
      </c>
      <c r="D45" s="107">
        <f>B45+C45</f>
        <v>68782</v>
      </c>
      <c r="E45" s="107">
        <v>5695</v>
      </c>
      <c r="F45" s="107"/>
      <c r="G45" s="107">
        <v>63087</v>
      </c>
      <c r="H45" s="113">
        <f>E45+F45</f>
        <v>5695</v>
      </c>
      <c r="I45" s="109"/>
      <c r="J45" s="107"/>
      <c r="K45" s="107">
        <v>2996</v>
      </c>
      <c r="L45" s="107"/>
      <c r="M45" s="110"/>
      <c r="N45" s="111">
        <f>SUM(I45:M45)</f>
        <v>2996</v>
      </c>
      <c r="O45" s="112">
        <v>28</v>
      </c>
      <c r="P45" s="107">
        <v>2671</v>
      </c>
      <c r="Q45" s="113"/>
      <c r="R45" s="111">
        <f t="shared" ref="R45" si="13">SUM(O45:Q45)</f>
        <v>2699</v>
      </c>
      <c r="S45" s="65">
        <f t="shared" si="4"/>
        <v>0</v>
      </c>
      <c r="V45" s="65">
        <f t="shared" si="5"/>
        <v>68782</v>
      </c>
      <c r="W45" s="65">
        <f t="shared" si="6"/>
        <v>68782</v>
      </c>
      <c r="X45" s="65">
        <f t="shared" si="7"/>
        <v>0</v>
      </c>
    </row>
    <row r="46" spans="1:24" ht="24.95" customHeight="1">
      <c r="A46" s="136" t="s">
        <v>106</v>
      </c>
      <c r="B46" s="162"/>
      <c r="C46" s="125"/>
      <c r="D46" s="125"/>
      <c r="E46" s="125"/>
      <c r="F46" s="125"/>
      <c r="G46" s="125"/>
      <c r="H46" s="163"/>
      <c r="I46" s="162"/>
      <c r="J46" s="125"/>
      <c r="K46" s="125"/>
      <c r="L46" s="125"/>
      <c r="M46" s="126"/>
      <c r="N46" s="164"/>
      <c r="O46" s="165"/>
      <c r="P46" s="125"/>
      <c r="Q46" s="163"/>
      <c r="R46" s="164"/>
      <c r="S46" s="65">
        <f>(N46+O46+P46+Q46)-H46</f>
        <v>0</v>
      </c>
      <c r="V46" s="65">
        <f>E46+F46+G46</f>
        <v>0</v>
      </c>
      <c r="W46" s="65">
        <f>D46</f>
        <v>0</v>
      </c>
      <c r="X46" s="65">
        <f>V46-W46</f>
        <v>0</v>
      </c>
    </row>
    <row r="47" spans="1:24" s="167" customFormat="1" ht="24.95" customHeight="1">
      <c r="A47" s="166" t="s">
        <v>107</v>
      </c>
      <c r="B47" s="109">
        <v>15005</v>
      </c>
      <c r="C47" s="107">
        <v>13123</v>
      </c>
      <c r="D47" s="107">
        <f>B47+C47</f>
        <v>28128</v>
      </c>
      <c r="E47" s="107">
        <v>17586</v>
      </c>
      <c r="F47" s="107">
        <v>10539</v>
      </c>
      <c r="G47" s="107">
        <v>3</v>
      </c>
      <c r="H47" s="113">
        <f>E47+F47</f>
        <v>28125</v>
      </c>
      <c r="I47" s="109">
        <v>122</v>
      </c>
      <c r="J47" s="107">
        <v>25</v>
      </c>
      <c r="K47" s="107">
        <v>27385</v>
      </c>
      <c r="L47" s="107"/>
      <c r="M47" s="110"/>
      <c r="N47" s="164">
        <f>SUM(I47:M47)</f>
        <v>27532</v>
      </c>
      <c r="O47" s="165">
        <v>593</v>
      </c>
      <c r="P47" s="125"/>
      <c r="Q47" s="163"/>
      <c r="R47" s="164">
        <f t="shared" ref="R47:R48" si="14">SUM(O47:Q47)</f>
        <v>593</v>
      </c>
      <c r="S47" s="167">
        <f>(N47+O47+P47+Q47)-H47</f>
        <v>0</v>
      </c>
      <c r="V47" s="167">
        <f>E47+F47+G47</f>
        <v>28128</v>
      </c>
      <c r="W47" s="167">
        <f>D47</f>
        <v>28128</v>
      </c>
      <c r="X47" s="167">
        <f>V47-W47</f>
        <v>0</v>
      </c>
    </row>
    <row r="48" spans="1:24" s="167" customFormat="1" ht="24.95" customHeight="1" thickBot="1">
      <c r="A48" s="168" t="s">
        <v>108</v>
      </c>
      <c r="B48" s="169">
        <v>9929</v>
      </c>
      <c r="C48" s="170">
        <v>235960</v>
      </c>
      <c r="D48" s="170">
        <f>B48+C48</f>
        <v>245889</v>
      </c>
      <c r="E48" s="170">
        <v>63868</v>
      </c>
      <c r="F48" s="170">
        <v>162066</v>
      </c>
      <c r="G48" s="170">
        <v>19955</v>
      </c>
      <c r="H48" s="171">
        <f>E48+F48</f>
        <v>225934</v>
      </c>
      <c r="I48" s="169">
        <v>183586</v>
      </c>
      <c r="J48" s="170">
        <v>29341</v>
      </c>
      <c r="K48" s="170">
        <v>5387</v>
      </c>
      <c r="L48" s="170"/>
      <c r="M48" s="172"/>
      <c r="N48" s="173">
        <f>SUM(I48:M48)</f>
        <v>218314</v>
      </c>
      <c r="O48" s="174">
        <v>7620</v>
      </c>
      <c r="P48" s="175"/>
      <c r="Q48" s="176"/>
      <c r="R48" s="173">
        <f t="shared" si="14"/>
        <v>7620</v>
      </c>
      <c r="S48" s="167">
        <f t="shared" si="4"/>
        <v>0</v>
      </c>
      <c r="V48" s="167">
        <f t="shared" si="5"/>
        <v>245889</v>
      </c>
      <c r="W48" s="167">
        <f t="shared" si="6"/>
        <v>245889</v>
      </c>
      <c r="X48" s="167">
        <f t="shared" si="7"/>
        <v>0</v>
      </c>
    </row>
    <row r="49" spans="1:24" s="123" customFormat="1" ht="24.95" customHeight="1" thickBot="1">
      <c r="A49" s="177" t="s">
        <v>99</v>
      </c>
      <c r="B49" s="178">
        <f t="shared" ref="B49:R49" si="15">B47+B48</f>
        <v>24934</v>
      </c>
      <c r="C49" s="179">
        <f t="shared" si="15"/>
        <v>249083</v>
      </c>
      <c r="D49" s="179">
        <f t="shared" si="15"/>
        <v>274017</v>
      </c>
      <c r="E49" s="179">
        <f t="shared" si="15"/>
        <v>81454</v>
      </c>
      <c r="F49" s="179">
        <f t="shared" si="15"/>
        <v>172605</v>
      </c>
      <c r="G49" s="179">
        <f t="shared" si="15"/>
        <v>19958</v>
      </c>
      <c r="H49" s="180">
        <f t="shared" si="15"/>
        <v>254059</v>
      </c>
      <c r="I49" s="178">
        <f t="shared" si="15"/>
        <v>183708</v>
      </c>
      <c r="J49" s="179">
        <f t="shared" si="15"/>
        <v>29366</v>
      </c>
      <c r="K49" s="179">
        <f t="shared" si="15"/>
        <v>32772</v>
      </c>
      <c r="L49" s="179">
        <f t="shared" si="15"/>
        <v>0</v>
      </c>
      <c r="M49" s="179">
        <f t="shared" si="15"/>
        <v>0</v>
      </c>
      <c r="N49" s="179">
        <f t="shared" si="15"/>
        <v>245846</v>
      </c>
      <c r="O49" s="179">
        <f t="shared" si="15"/>
        <v>8213</v>
      </c>
      <c r="P49" s="179">
        <f t="shared" si="15"/>
        <v>0</v>
      </c>
      <c r="Q49" s="179">
        <f t="shared" si="15"/>
        <v>0</v>
      </c>
      <c r="R49" s="179">
        <f t="shared" si="15"/>
        <v>8213</v>
      </c>
      <c r="S49" s="65"/>
      <c r="V49" s="65"/>
      <c r="W49" s="65"/>
      <c r="X49" s="65"/>
    </row>
    <row r="50" spans="1:24" s="77" customFormat="1" ht="29.25" customHeight="1" thickBot="1">
      <c r="A50" s="181" t="s">
        <v>93</v>
      </c>
      <c r="B50" s="178">
        <f t="shared" ref="B50:R50" si="16">B39+B41+B43+B45+B49</f>
        <v>647157</v>
      </c>
      <c r="C50" s="179">
        <f t="shared" si="16"/>
        <v>445871</v>
      </c>
      <c r="D50" s="179">
        <f t="shared" si="16"/>
        <v>1093028</v>
      </c>
      <c r="E50" s="179">
        <f t="shared" si="16"/>
        <v>720099</v>
      </c>
      <c r="F50" s="179">
        <f t="shared" si="16"/>
        <v>192964</v>
      </c>
      <c r="G50" s="179">
        <f t="shared" si="16"/>
        <v>179965</v>
      </c>
      <c r="H50" s="180">
        <f t="shared" si="16"/>
        <v>913063</v>
      </c>
      <c r="I50" s="178">
        <f t="shared" si="16"/>
        <v>326042</v>
      </c>
      <c r="J50" s="179">
        <f t="shared" si="16"/>
        <v>68591</v>
      </c>
      <c r="K50" s="179">
        <f t="shared" si="16"/>
        <v>439140</v>
      </c>
      <c r="L50" s="179">
        <f t="shared" si="16"/>
        <v>0</v>
      </c>
      <c r="M50" s="179">
        <f t="shared" si="16"/>
        <v>0</v>
      </c>
      <c r="N50" s="179">
        <f t="shared" si="16"/>
        <v>833773</v>
      </c>
      <c r="O50" s="179">
        <f t="shared" si="16"/>
        <v>64867</v>
      </c>
      <c r="P50" s="179">
        <f t="shared" si="16"/>
        <v>14423</v>
      </c>
      <c r="Q50" s="179">
        <f t="shared" si="16"/>
        <v>0</v>
      </c>
      <c r="R50" s="179">
        <f t="shared" si="16"/>
        <v>79290</v>
      </c>
      <c r="S50" s="65">
        <f>(N50+O50+P50+Q50)-H50</f>
        <v>0</v>
      </c>
      <c r="V50" s="65">
        <f>E50+F50+G50</f>
        <v>1093028</v>
      </c>
      <c r="W50" s="65">
        <f>D50</f>
        <v>1093028</v>
      </c>
      <c r="X50" s="65">
        <f>V50-W50</f>
        <v>0</v>
      </c>
    </row>
    <row r="51" spans="1:24" s="77" customFormat="1" ht="36.75" customHeight="1" thickBot="1">
      <c r="A51" s="182" t="s">
        <v>109</v>
      </c>
      <c r="B51" s="183">
        <f t="shared" ref="B51:R51" si="17">B32+B50</f>
        <v>685622</v>
      </c>
      <c r="C51" s="184">
        <f t="shared" si="17"/>
        <v>687430</v>
      </c>
      <c r="D51" s="184">
        <f t="shared" si="17"/>
        <v>1373052</v>
      </c>
      <c r="E51" s="184">
        <f t="shared" si="17"/>
        <v>787266</v>
      </c>
      <c r="F51" s="184">
        <f t="shared" si="17"/>
        <v>278680</v>
      </c>
      <c r="G51" s="184">
        <f t="shared" si="17"/>
        <v>307106</v>
      </c>
      <c r="H51" s="185">
        <f t="shared" si="17"/>
        <v>1065946</v>
      </c>
      <c r="I51" s="183">
        <f t="shared" si="17"/>
        <v>397753</v>
      </c>
      <c r="J51" s="184">
        <f t="shared" si="17"/>
        <v>78368</v>
      </c>
      <c r="K51" s="184">
        <f t="shared" si="17"/>
        <v>490226</v>
      </c>
      <c r="L51" s="184">
        <f t="shared" si="17"/>
        <v>0</v>
      </c>
      <c r="M51" s="184">
        <f t="shared" si="17"/>
        <v>0</v>
      </c>
      <c r="N51" s="184">
        <f t="shared" si="17"/>
        <v>966347</v>
      </c>
      <c r="O51" s="184">
        <f t="shared" si="17"/>
        <v>77178</v>
      </c>
      <c r="P51" s="184">
        <f t="shared" si="17"/>
        <v>22421</v>
      </c>
      <c r="Q51" s="184">
        <f t="shared" si="17"/>
        <v>0</v>
      </c>
      <c r="R51" s="184">
        <f t="shared" si="17"/>
        <v>99599</v>
      </c>
      <c r="S51" s="65">
        <f t="shared" si="4"/>
        <v>0</v>
      </c>
      <c r="V51" s="65">
        <f t="shared" si="5"/>
        <v>1373052</v>
      </c>
      <c r="W51" s="65">
        <f t="shared" si="6"/>
        <v>1373052</v>
      </c>
      <c r="X51" s="65">
        <f t="shared" si="7"/>
        <v>0</v>
      </c>
    </row>
    <row r="52" spans="1:24" ht="43.5" customHeight="1" thickBot="1">
      <c r="F52" s="231" t="s">
        <v>147</v>
      </c>
      <c r="G52" s="232">
        <v>86582</v>
      </c>
      <c r="H52" s="186">
        <f>F51+E51</f>
        <v>1065946</v>
      </c>
      <c r="R52" s="77">
        <f>N51+R51</f>
        <v>1065946</v>
      </c>
    </row>
    <row r="53" spans="1:24" ht="26.25" customHeight="1" thickBot="1">
      <c r="F53" s="186" t="s">
        <v>148</v>
      </c>
      <c r="G53" s="183">
        <f>G51-G52</f>
        <v>220524</v>
      </c>
      <c r="H53" s="186">
        <f>H51-H52</f>
        <v>0</v>
      </c>
      <c r="R53" s="77">
        <f>H51-R52</f>
        <v>0</v>
      </c>
    </row>
    <row r="54" spans="1:24">
      <c r="G54" s="233"/>
    </row>
  </sheetData>
  <mergeCells count="2">
    <mergeCell ref="B4:H4"/>
    <mergeCell ref="I4:O4"/>
  </mergeCells>
  <printOptions horizontalCentered="1" verticalCentered="1"/>
  <pageMargins left="0" right="0" top="0" bottom="0" header="0.39370078740157483" footer="0"/>
  <pageSetup paperSize="9" scale="52" orientation="landscape" r:id="rId1"/>
  <headerFooter alignWithMargins="0">
    <oddHeader>&amp;R&amp;"Arial,Normál"&amp;18 II. melléklet</oddHeader>
    <oddFooter xml:space="preserve">&amp;C </oddFooter>
  </headerFooter>
  <rowBreaks count="1" manualBreakCount="1">
    <brk id="32" max="17" man="1"/>
  </rowBreaks>
  <colBreaks count="1" manualBreakCount="1">
    <brk id="8" max="5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534FE-9D39-4638-868D-C459FDE2A846}">
  <dimension ref="B1:H35"/>
  <sheetViews>
    <sheetView tabSelected="1" topLeftCell="A13" zoomScale="90" zoomScaleNormal="90" zoomScaleSheetLayoutView="55" workbookViewId="0">
      <selection activeCell="H28" sqref="H28"/>
    </sheetView>
  </sheetViews>
  <sheetFormatPr defaultRowHeight="15" customHeight="1"/>
  <cols>
    <col min="1" max="1" width="9.140625" style="188"/>
    <col min="2" max="2" width="3.28515625" style="189" customWidth="1"/>
    <col min="3" max="3" width="62.85546875" style="189" customWidth="1"/>
    <col min="4" max="4" width="16.5703125" style="189" customWidth="1"/>
    <col min="5" max="5" width="17.5703125" style="189" customWidth="1"/>
    <col min="6" max="6" width="17.140625" style="189" customWidth="1"/>
    <col min="7" max="7" width="4.5703125" style="189" customWidth="1"/>
    <col min="8" max="8" width="20.42578125" style="189" customWidth="1"/>
    <col min="9" max="9" width="8.28515625" style="188" bestFit="1" customWidth="1"/>
    <col min="10" max="10" width="12.85546875" style="188" bestFit="1" customWidth="1"/>
    <col min="11" max="12" width="12.42578125" style="188" customWidth="1"/>
    <col min="13" max="220" width="9.140625" style="188"/>
    <col min="221" max="221" width="3.28515625" style="188" customWidth="1"/>
    <col min="222" max="222" width="51.42578125" style="188" customWidth="1"/>
    <col min="223" max="223" width="16.5703125" style="188" customWidth="1"/>
    <col min="224" max="224" width="17.5703125" style="188" customWidth="1"/>
    <col min="225" max="225" width="17.140625" style="188" customWidth="1"/>
    <col min="226" max="226" width="4.5703125" style="188" customWidth="1"/>
    <col min="227" max="227" width="20.42578125" style="188" customWidth="1"/>
    <col min="228" max="228" width="17.7109375" style="188" customWidth="1"/>
    <col min="229" max="229" width="7" style="188" customWidth="1"/>
    <col min="230" max="230" width="18.85546875" style="188" customWidth="1"/>
    <col min="231" max="231" width="14.28515625" style="188" customWidth="1"/>
    <col min="232" max="232" width="9.140625" style="188" customWidth="1"/>
    <col min="233" max="476" width="9.140625" style="188"/>
    <col min="477" max="477" width="3.28515625" style="188" customWidth="1"/>
    <col min="478" max="478" width="51.42578125" style="188" customWidth="1"/>
    <col min="479" max="479" width="16.5703125" style="188" customWidth="1"/>
    <col min="480" max="480" width="17.5703125" style="188" customWidth="1"/>
    <col min="481" max="481" width="17.140625" style="188" customWidth="1"/>
    <col min="482" max="482" width="4.5703125" style="188" customWidth="1"/>
    <col min="483" max="483" width="20.42578125" style="188" customWidth="1"/>
    <col min="484" max="484" width="17.7109375" style="188" customWidth="1"/>
    <col min="485" max="485" width="7" style="188" customWidth="1"/>
    <col min="486" max="486" width="18.85546875" style="188" customWidth="1"/>
    <col min="487" max="487" width="14.28515625" style="188" customWidth="1"/>
    <col min="488" max="488" width="9.140625" style="188" customWidth="1"/>
    <col min="489" max="732" width="9.140625" style="188"/>
    <col min="733" max="733" width="3.28515625" style="188" customWidth="1"/>
    <col min="734" max="734" width="51.42578125" style="188" customWidth="1"/>
    <col min="735" max="735" width="16.5703125" style="188" customWidth="1"/>
    <col min="736" max="736" width="17.5703125" style="188" customWidth="1"/>
    <col min="737" max="737" width="17.140625" style="188" customWidth="1"/>
    <col min="738" max="738" width="4.5703125" style="188" customWidth="1"/>
    <col min="739" max="739" width="20.42578125" style="188" customWidth="1"/>
    <col min="740" max="740" width="17.7109375" style="188" customWidth="1"/>
    <col min="741" max="741" width="7" style="188" customWidth="1"/>
    <col min="742" max="742" width="18.85546875" style="188" customWidth="1"/>
    <col min="743" max="743" width="14.28515625" style="188" customWidth="1"/>
    <col min="744" max="744" width="9.140625" style="188" customWidth="1"/>
    <col min="745" max="988" width="9.140625" style="188"/>
    <col min="989" max="989" width="3.28515625" style="188" customWidth="1"/>
    <col min="990" max="990" width="51.42578125" style="188" customWidth="1"/>
    <col min="991" max="991" width="16.5703125" style="188" customWidth="1"/>
    <col min="992" max="992" width="17.5703125" style="188" customWidth="1"/>
    <col min="993" max="993" width="17.140625" style="188" customWidth="1"/>
    <col min="994" max="994" width="4.5703125" style="188" customWidth="1"/>
    <col min="995" max="995" width="20.42578125" style="188" customWidth="1"/>
    <col min="996" max="996" width="17.7109375" style="188" customWidth="1"/>
    <col min="997" max="997" width="7" style="188" customWidth="1"/>
    <col min="998" max="998" width="18.85546875" style="188" customWidth="1"/>
    <col min="999" max="999" width="14.28515625" style="188" customWidth="1"/>
    <col min="1000" max="1000" width="9.140625" style="188" customWidth="1"/>
    <col min="1001" max="1244" width="9.140625" style="188"/>
    <col min="1245" max="1245" width="3.28515625" style="188" customWidth="1"/>
    <col min="1246" max="1246" width="51.42578125" style="188" customWidth="1"/>
    <col min="1247" max="1247" width="16.5703125" style="188" customWidth="1"/>
    <col min="1248" max="1248" width="17.5703125" style="188" customWidth="1"/>
    <col min="1249" max="1249" width="17.140625" style="188" customWidth="1"/>
    <col min="1250" max="1250" width="4.5703125" style="188" customWidth="1"/>
    <col min="1251" max="1251" width="20.42578125" style="188" customWidth="1"/>
    <col min="1252" max="1252" width="17.7109375" style="188" customWidth="1"/>
    <col min="1253" max="1253" width="7" style="188" customWidth="1"/>
    <col min="1254" max="1254" width="18.85546875" style="188" customWidth="1"/>
    <col min="1255" max="1255" width="14.28515625" style="188" customWidth="1"/>
    <col min="1256" max="1256" width="9.140625" style="188" customWidth="1"/>
    <col min="1257" max="1500" width="9.140625" style="188"/>
    <col min="1501" max="1501" width="3.28515625" style="188" customWidth="1"/>
    <col min="1502" max="1502" width="51.42578125" style="188" customWidth="1"/>
    <col min="1503" max="1503" width="16.5703125" style="188" customWidth="1"/>
    <col min="1504" max="1504" width="17.5703125" style="188" customWidth="1"/>
    <col min="1505" max="1505" width="17.140625" style="188" customWidth="1"/>
    <col min="1506" max="1506" width="4.5703125" style="188" customWidth="1"/>
    <col min="1507" max="1507" width="20.42578125" style="188" customWidth="1"/>
    <col min="1508" max="1508" width="17.7109375" style="188" customWidth="1"/>
    <col min="1509" max="1509" width="7" style="188" customWidth="1"/>
    <col min="1510" max="1510" width="18.85546875" style="188" customWidth="1"/>
    <col min="1511" max="1511" width="14.28515625" style="188" customWidth="1"/>
    <col min="1512" max="1512" width="9.140625" style="188" customWidth="1"/>
    <col min="1513" max="1756" width="9.140625" style="188"/>
    <col min="1757" max="1757" width="3.28515625" style="188" customWidth="1"/>
    <col min="1758" max="1758" width="51.42578125" style="188" customWidth="1"/>
    <col min="1759" max="1759" width="16.5703125" style="188" customWidth="1"/>
    <col min="1760" max="1760" width="17.5703125" style="188" customWidth="1"/>
    <col min="1761" max="1761" width="17.140625" style="188" customWidth="1"/>
    <col min="1762" max="1762" width="4.5703125" style="188" customWidth="1"/>
    <col min="1763" max="1763" width="20.42578125" style="188" customWidth="1"/>
    <col min="1764" max="1764" width="17.7109375" style="188" customWidth="1"/>
    <col min="1765" max="1765" width="7" style="188" customWidth="1"/>
    <col min="1766" max="1766" width="18.85546875" style="188" customWidth="1"/>
    <col min="1767" max="1767" width="14.28515625" style="188" customWidth="1"/>
    <col min="1768" max="1768" width="9.140625" style="188" customWidth="1"/>
    <col min="1769" max="2012" width="9.140625" style="188"/>
    <col min="2013" max="2013" width="3.28515625" style="188" customWidth="1"/>
    <col min="2014" max="2014" width="51.42578125" style="188" customWidth="1"/>
    <col min="2015" max="2015" width="16.5703125" style="188" customWidth="1"/>
    <col min="2016" max="2016" width="17.5703125" style="188" customWidth="1"/>
    <col min="2017" max="2017" width="17.140625" style="188" customWidth="1"/>
    <col min="2018" max="2018" width="4.5703125" style="188" customWidth="1"/>
    <col min="2019" max="2019" width="20.42578125" style="188" customWidth="1"/>
    <col min="2020" max="2020" width="17.7109375" style="188" customWidth="1"/>
    <col min="2021" max="2021" width="7" style="188" customWidth="1"/>
    <col min="2022" max="2022" width="18.85546875" style="188" customWidth="1"/>
    <col min="2023" max="2023" width="14.28515625" style="188" customWidth="1"/>
    <col min="2024" max="2024" width="9.140625" style="188" customWidth="1"/>
    <col min="2025" max="2268" width="9.140625" style="188"/>
    <col min="2269" max="2269" width="3.28515625" style="188" customWidth="1"/>
    <col min="2270" max="2270" width="51.42578125" style="188" customWidth="1"/>
    <col min="2271" max="2271" width="16.5703125" style="188" customWidth="1"/>
    <col min="2272" max="2272" width="17.5703125" style="188" customWidth="1"/>
    <col min="2273" max="2273" width="17.140625" style="188" customWidth="1"/>
    <col min="2274" max="2274" width="4.5703125" style="188" customWidth="1"/>
    <col min="2275" max="2275" width="20.42578125" style="188" customWidth="1"/>
    <col min="2276" max="2276" width="17.7109375" style="188" customWidth="1"/>
    <col min="2277" max="2277" width="7" style="188" customWidth="1"/>
    <col min="2278" max="2278" width="18.85546875" style="188" customWidth="1"/>
    <col min="2279" max="2279" width="14.28515625" style="188" customWidth="1"/>
    <col min="2280" max="2280" width="9.140625" style="188" customWidth="1"/>
    <col min="2281" max="2524" width="9.140625" style="188"/>
    <col min="2525" max="2525" width="3.28515625" style="188" customWidth="1"/>
    <col min="2526" max="2526" width="51.42578125" style="188" customWidth="1"/>
    <col min="2527" max="2527" width="16.5703125" style="188" customWidth="1"/>
    <col min="2528" max="2528" width="17.5703125" style="188" customWidth="1"/>
    <col min="2529" max="2529" width="17.140625" style="188" customWidth="1"/>
    <col min="2530" max="2530" width="4.5703125" style="188" customWidth="1"/>
    <col min="2531" max="2531" width="20.42578125" style="188" customWidth="1"/>
    <col min="2532" max="2532" width="17.7109375" style="188" customWidth="1"/>
    <col min="2533" max="2533" width="7" style="188" customWidth="1"/>
    <col min="2534" max="2534" width="18.85546875" style="188" customWidth="1"/>
    <col min="2535" max="2535" width="14.28515625" style="188" customWidth="1"/>
    <col min="2536" max="2536" width="9.140625" style="188" customWidth="1"/>
    <col min="2537" max="2780" width="9.140625" style="188"/>
    <col min="2781" max="2781" width="3.28515625" style="188" customWidth="1"/>
    <col min="2782" max="2782" width="51.42578125" style="188" customWidth="1"/>
    <col min="2783" max="2783" width="16.5703125" style="188" customWidth="1"/>
    <col min="2784" max="2784" width="17.5703125" style="188" customWidth="1"/>
    <col min="2785" max="2785" width="17.140625" style="188" customWidth="1"/>
    <col min="2786" max="2786" width="4.5703125" style="188" customWidth="1"/>
    <col min="2787" max="2787" width="20.42578125" style="188" customWidth="1"/>
    <col min="2788" max="2788" width="17.7109375" style="188" customWidth="1"/>
    <col min="2789" max="2789" width="7" style="188" customWidth="1"/>
    <col min="2790" max="2790" width="18.85546875" style="188" customWidth="1"/>
    <col min="2791" max="2791" width="14.28515625" style="188" customWidth="1"/>
    <col min="2792" max="2792" width="9.140625" style="188" customWidth="1"/>
    <col min="2793" max="3036" width="9.140625" style="188"/>
    <col min="3037" max="3037" width="3.28515625" style="188" customWidth="1"/>
    <col min="3038" max="3038" width="51.42578125" style="188" customWidth="1"/>
    <col min="3039" max="3039" width="16.5703125" style="188" customWidth="1"/>
    <col min="3040" max="3040" width="17.5703125" style="188" customWidth="1"/>
    <col min="3041" max="3041" width="17.140625" style="188" customWidth="1"/>
    <col min="3042" max="3042" width="4.5703125" style="188" customWidth="1"/>
    <col min="3043" max="3043" width="20.42578125" style="188" customWidth="1"/>
    <col min="3044" max="3044" width="17.7109375" style="188" customWidth="1"/>
    <col min="3045" max="3045" width="7" style="188" customWidth="1"/>
    <col min="3046" max="3046" width="18.85546875" style="188" customWidth="1"/>
    <col min="3047" max="3047" width="14.28515625" style="188" customWidth="1"/>
    <col min="3048" max="3048" width="9.140625" style="188" customWidth="1"/>
    <col min="3049" max="3292" width="9.140625" style="188"/>
    <col min="3293" max="3293" width="3.28515625" style="188" customWidth="1"/>
    <col min="3294" max="3294" width="51.42578125" style="188" customWidth="1"/>
    <col min="3295" max="3295" width="16.5703125" style="188" customWidth="1"/>
    <col min="3296" max="3296" width="17.5703125" style="188" customWidth="1"/>
    <col min="3297" max="3297" width="17.140625" style="188" customWidth="1"/>
    <col min="3298" max="3298" width="4.5703125" style="188" customWidth="1"/>
    <col min="3299" max="3299" width="20.42578125" style="188" customWidth="1"/>
    <col min="3300" max="3300" width="17.7109375" style="188" customWidth="1"/>
    <col min="3301" max="3301" width="7" style="188" customWidth="1"/>
    <col min="3302" max="3302" width="18.85546875" style="188" customWidth="1"/>
    <col min="3303" max="3303" width="14.28515625" style="188" customWidth="1"/>
    <col min="3304" max="3304" width="9.140625" style="188" customWidth="1"/>
    <col min="3305" max="3548" width="9.140625" style="188"/>
    <col min="3549" max="3549" width="3.28515625" style="188" customWidth="1"/>
    <col min="3550" max="3550" width="51.42578125" style="188" customWidth="1"/>
    <col min="3551" max="3551" width="16.5703125" style="188" customWidth="1"/>
    <col min="3552" max="3552" width="17.5703125" style="188" customWidth="1"/>
    <col min="3553" max="3553" width="17.140625" style="188" customWidth="1"/>
    <col min="3554" max="3554" width="4.5703125" style="188" customWidth="1"/>
    <col min="3555" max="3555" width="20.42578125" style="188" customWidth="1"/>
    <col min="3556" max="3556" width="17.7109375" style="188" customWidth="1"/>
    <col min="3557" max="3557" width="7" style="188" customWidth="1"/>
    <col min="3558" max="3558" width="18.85546875" style="188" customWidth="1"/>
    <col min="3559" max="3559" width="14.28515625" style="188" customWidth="1"/>
    <col min="3560" max="3560" width="9.140625" style="188" customWidth="1"/>
    <col min="3561" max="3804" width="9.140625" style="188"/>
    <col min="3805" max="3805" width="3.28515625" style="188" customWidth="1"/>
    <col min="3806" max="3806" width="51.42578125" style="188" customWidth="1"/>
    <col min="3807" max="3807" width="16.5703125" style="188" customWidth="1"/>
    <col min="3808" max="3808" width="17.5703125" style="188" customWidth="1"/>
    <col min="3809" max="3809" width="17.140625" style="188" customWidth="1"/>
    <col min="3810" max="3810" width="4.5703125" style="188" customWidth="1"/>
    <col min="3811" max="3811" width="20.42578125" style="188" customWidth="1"/>
    <col min="3812" max="3812" width="17.7109375" style="188" customWidth="1"/>
    <col min="3813" max="3813" width="7" style="188" customWidth="1"/>
    <col min="3814" max="3814" width="18.85546875" style="188" customWidth="1"/>
    <col min="3815" max="3815" width="14.28515625" style="188" customWidth="1"/>
    <col min="3816" max="3816" width="9.140625" style="188" customWidth="1"/>
    <col min="3817" max="4060" width="9.140625" style="188"/>
    <col min="4061" max="4061" width="3.28515625" style="188" customWidth="1"/>
    <col min="4062" max="4062" width="51.42578125" style="188" customWidth="1"/>
    <col min="4063" max="4063" width="16.5703125" style="188" customWidth="1"/>
    <col min="4064" max="4064" width="17.5703125" style="188" customWidth="1"/>
    <col min="4065" max="4065" width="17.140625" style="188" customWidth="1"/>
    <col min="4066" max="4066" width="4.5703125" style="188" customWidth="1"/>
    <col min="4067" max="4067" width="20.42578125" style="188" customWidth="1"/>
    <col min="4068" max="4068" width="17.7109375" style="188" customWidth="1"/>
    <col min="4069" max="4069" width="7" style="188" customWidth="1"/>
    <col min="4070" max="4070" width="18.85546875" style="188" customWidth="1"/>
    <col min="4071" max="4071" width="14.28515625" style="188" customWidth="1"/>
    <col min="4072" max="4072" width="9.140625" style="188" customWidth="1"/>
    <col min="4073" max="4316" width="9.140625" style="188"/>
    <col min="4317" max="4317" width="3.28515625" style="188" customWidth="1"/>
    <col min="4318" max="4318" width="51.42578125" style="188" customWidth="1"/>
    <col min="4319" max="4319" width="16.5703125" style="188" customWidth="1"/>
    <col min="4320" max="4320" width="17.5703125" style="188" customWidth="1"/>
    <col min="4321" max="4321" width="17.140625" style="188" customWidth="1"/>
    <col min="4322" max="4322" width="4.5703125" style="188" customWidth="1"/>
    <col min="4323" max="4323" width="20.42578125" style="188" customWidth="1"/>
    <col min="4324" max="4324" width="17.7109375" style="188" customWidth="1"/>
    <col min="4325" max="4325" width="7" style="188" customWidth="1"/>
    <col min="4326" max="4326" width="18.85546875" style="188" customWidth="1"/>
    <col min="4327" max="4327" width="14.28515625" style="188" customWidth="1"/>
    <col min="4328" max="4328" width="9.140625" style="188" customWidth="1"/>
    <col min="4329" max="4572" width="9.140625" style="188"/>
    <col min="4573" max="4573" width="3.28515625" style="188" customWidth="1"/>
    <col min="4574" max="4574" width="51.42578125" style="188" customWidth="1"/>
    <col min="4575" max="4575" width="16.5703125" style="188" customWidth="1"/>
    <col min="4576" max="4576" width="17.5703125" style="188" customWidth="1"/>
    <col min="4577" max="4577" width="17.140625" style="188" customWidth="1"/>
    <col min="4578" max="4578" width="4.5703125" style="188" customWidth="1"/>
    <col min="4579" max="4579" width="20.42578125" style="188" customWidth="1"/>
    <col min="4580" max="4580" width="17.7109375" style="188" customWidth="1"/>
    <col min="4581" max="4581" width="7" style="188" customWidth="1"/>
    <col min="4582" max="4582" width="18.85546875" style="188" customWidth="1"/>
    <col min="4583" max="4583" width="14.28515625" style="188" customWidth="1"/>
    <col min="4584" max="4584" width="9.140625" style="188" customWidth="1"/>
    <col min="4585" max="4828" width="9.140625" style="188"/>
    <col min="4829" max="4829" width="3.28515625" style="188" customWidth="1"/>
    <col min="4830" max="4830" width="51.42578125" style="188" customWidth="1"/>
    <col min="4831" max="4831" width="16.5703125" style="188" customWidth="1"/>
    <col min="4832" max="4832" width="17.5703125" style="188" customWidth="1"/>
    <col min="4833" max="4833" width="17.140625" style="188" customWidth="1"/>
    <col min="4834" max="4834" width="4.5703125" style="188" customWidth="1"/>
    <col min="4835" max="4835" width="20.42578125" style="188" customWidth="1"/>
    <col min="4836" max="4836" width="17.7109375" style="188" customWidth="1"/>
    <col min="4837" max="4837" width="7" style="188" customWidth="1"/>
    <col min="4838" max="4838" width="18.85546875" style="188" customWidth="1"/>
    <col min="4839" max="4839" width="14.28515625" style="188" customWidth="1"/>
    <col min="4840" max="4840" width="9.140625" style="188" customWidth="1"/>
    <col min="4841" max="5084" width="9.140625" style="188"/>
    <col min="5085" max="5085" width="3.28515625" style="188" customWidth="1"/>
    <col min="5086" max="5086" width="51.42578125" style="188" customWidth="1"/>
    <col min="5087" max="5087" width="16.5703125" style="188" customWidth="1"/>
    <col min="5088" max="5088" width="17.5703125" style="188" customWidth="1"/>
    <col min="5089" max="5089" width="17.140625" style="188" customWidth="1"/>
    <col min="5090" max="5090" width="4.5703125" style="188" customWidth="1"/>
    <col min="5091" max="5091" width="20.42578125" style="188" customWidth="1"/>
    <col min="5092" max="5092" width="17.7109375" style="188" customWidth="1"/>
    <col min="5093" max="5093" width="7" style="188" customWidth="1"/>
    <col min="5094" max="5094" width="18.85546875" style="188" customWidth="1"/>
    <col min="5095" max="5095" width="14.28515625" style="188" customWidth="1"/>
    <col min="5096" max="5096" width="9.140625" style="188" customWidth="1"/>
    <col min="5097" max="5340" width="9.140625" style="188"/>
    <col min="5341" max="5341" width="3.28515625" style="188" customWidth="1"/>
    <col min="5342" max="5342" width="51.42578125" style="188" customWidth="1"/>
    <col min="5343" max="5343" width="16.5703125" style="188" customWidth="1"/>
    <col min="5344" max="5344" width="17.5703125" style="188" customWidth="1"/>
    <col min="5345" max="5345" width="17.140625" style="188" customWidth="1"/>
    <col min="5346" max="5346" width="4.5703125" style="188" customWidth="1"/>
    <col min="5347" max="5347" width="20.42578125" style="188" customWidth="1"/>
    <col min="5348" max="5348" width="17.7109375" style="188" customWidth="1"/>
    <col min="5349" max="5349" width="7" style="188" customWidth="1"/>
    <col min="5350" max="5350" width="18.85546875" style="188" customWidth="1"/>
    <col min="5351" max="5351" width="14.28515625" style="188" customWidth="1"/>
    <col min="5352" max="5352" width="9.140625" style="188" customWidth="1"/>
    <col min="5353" max="5596" width="9.140625" style="188"/>
    <col min="5597" max="5597" width="3.28515625" style="188" customWidth="1"/>
    <col min="5598" max="5598" width="51.42578125" style="188" customWidth="1"/>
    <col min="5599" max="5599" width="16.5703125" style="188" customWidth="1"/>
    <col min="5600" max="5600" width="17.5703125" style="188" customWidth="1"/>
    <col min="5601" max="5601" width="17.140625" style="188" customWidth="1"/>
    <col min="5602" max="5602" width="4.5703125" style="188" customWidth="1"/>
    <col min="5603" max="5603" width="20.42578125" style="188" customWidth="1"/>
    <col min="5604" max="5604" width="17.7109375" style="188" customWidth="1"/>
    <col min="5605" max="5605" width="7" style="188" customWidth="1"/>
    <col min="5606" max="5606" width="18.85546875" style="188" customWidth="1"/>
    <col min="5607" max="5607" width="14.28515625" style="188" customWidth="1"/>
    <col min="5608" max="5608" width="9.140625" style="188" customWidth="1"/>
    <col min="5609" max="5852" width="9.140625" style="188"/>
    <col min="5853" max="5853" width="3.28515625" style="188" customWidth="1"/>
    <col min="5854" max="5854" width="51.42578125" style="188" customWidth="1"/>
    <col min="5855" max="5855" width="16.5703125" style="188" customWidth="1"/>
    <col min="5856" max="5856" width="17.5703125" style="188" customWidth="1"/>
    <col min="5857" max="5857" width="17.140625" style="188" customWidth="1"/>
    <col min="5858" max="5858" width="4.5703125" style="188" customWidth="1"/>
    <col min="5859" max="5859" width="20.42578125" style="188" customWidth="1"/>
    <col min="5860" max="5860" width="17.7109375" style="188" customWidth="1"/>
    <col min="5861" max="5861" width="7" style="188" customWidth="1"/>
    <col min="5862" max="5862" width="18.85546875" style="188" customWidth="1"/>
    <col min="5863" max="5863" width="14.28515625" style="188" customWidth="1"/>
    <col min="5864" max="5864" width="9.140625" style="188" customWidth="1"/>
    <col min="5865" max="6108" width="9.140625" style="188"/>
    <col min="6109" max="6109" width="3.28515625" style="188" customWidth="1"/>
    <col min="6110" max="6110" width="51.42578125" style="188" customWidth="1"/>
    <col min="6111" max="6111" width="16.5703125" style="188" customWidth="1"/>
    <col min="6112" max="6112" width="17.5703125" style="188" customWidth="1"/>
    <col min="6113" max="6113" width="17.140625" style="188" customWidth="1"/>
    <col min="6114" max="6114" width="4.5703125" style="188" customWidth="1"/>
    <col min="6115" max="6115" width="20.42578125" style="188" customWidth="1"/>
    <col min="6116" max="6116" width="17.7109375" style="188" customWidth="1"/>
    <col min="6117" max="6117" width="7" style="188" customWidth="1"/>
    <col min="6118" max="6118" width="18.85546875" style="188" customWidth="1"/>
    <col min="6119" max="6119" width="14.28515625" style="188" customWidth="1"/>
    <col min="6120" max="6120" width="9.140625" style="188" customWidth="1"/>
    <col min="6121" max="6364" width="9.140625" style="188"/>
    <col min="6365" max="6365" width="3.28515625" style="188" customWidth="1"/>
    <col min="6366" max="6366" width="51.42578125" style="188" customWidth="1"/>
    <col min="6367" max="6367" width="16.5703125" style="188" customWidth="1"/>
    <col min="6368" max="6368" width="17.5703125" style="188" customWidth="1"/>
    <col min="6369" max="6369" width="17.140625" style="188" customWidth="1"/>
    <col min="6370" max="6370" width="4.5703125" style="188" customWidth="1"/>
    <col min="6371" max="6371" width="20.42578125" style="188" customWidth="1"/>
    <col min="6372" max="6372" width="17.7109375" style="188" customWidth="1"/>
    <col min="6373" max="6373" width="7" style="188" customWidth="1"/>
    <col min="6374" max="6374" width="18.85546875" style="188" customWidth="1"/>
    <col min="6375" max="6375" width="14.28515625" style="188" customWidth="1"/>
    <col min="6376" max="6376" width="9.140625" style="188" customWidth="1"/>
    <col min="6377" max="6620" width="9.140625" style="188"/>
    <col min="6621" max="6621" width="3.28515625" style="188" customWidth="1"/>
    <col min="6622" max="6622" width="51.42578125" style="188" customWidth="1"/>
    <col min="6623" max="6623" width="16.5703125" style="188" customWidth="1"/>
    <col min="6624" max="6624" width="17.5703125" style="188" customWidth="1"/>
    <col min="6625" max="6625" width="17.140625" style="188" customWidth="1"/>
    <col min="6626" max="6626" width="4.5703125" style="188" customWidth="1"/>
    <col min="6627" max="6627" width="20.42578125" style="188" customWidth="1"/>
    <col min="6628" max="6628" width="17.7109375" style="188" customWidth="1"/>
    <col min="6629" max="6629" width="7" style="188" customWidth="1"/>
    <col min="6630" max="6630" width="18.85546875" style="188" customWidth="1"/>
    <col min="6631" max="6631" width="14.28515625" style="188" customWidth="1"/>
    <col min="6632" max="6632" width="9.140625" style="188" customWidth="1"/>
    <col min="6633" max="6876" width="9.140625" style="188"/>
    <col min="6877" max="6877" width="3.28515625" style="188" customWidth="1"/>
    <col min="6878" max="6878" width="51.42578125" style="188" customWidth="1"/>
    <col min="6879" max="6879" width="16.5703125" style="188" customWidth="1"/>
    <col min="6880" max="6880" width="17.5703125" style="188" customWidth="1"/>
    <col min="6881" max="6881" width="17.140625" style="188" customWidth="1"/>
    <col min="6882" max="6882" width="4.5703125" style="188" customWidth="1"/>
    <col min="6883" max="6883" width="20.42578125" style="188" customWidth="1"/>
    <col min="6884" max="6884" width="17.7109375" style="188" customWidth="1"/>
    <col min="6885" max="6885" width="7" style="188" customWidth="1"/>
    <col min="6886" max="6886" width="18.85546875" style="188" customWidth="1"/>
    <col min="6887" max="6887" width="14.28515625" style="188" customWidth="1"/>
    <col min="6888" max="6888" width="9.140625" style="188" customWidth="1"/>
    <col min="6889" max="7132" width="9.140625" style="188"/>
    <col min="7133" max="7133" width="3.28515625" style="188" customWidth="1"/>
    <col min="7134" max="7134" width="51.42578125" style="188" customWidth="1"/>
    <col min="7135" max="7135" width="16.5703125" style="188" customWidth="1"/>
    <col min="7136" max="7136" width="17.5703125" style="188" customWidth="1"/>
    <col min="7137" max="7137" width="17.140625" style="188" customWidth="1"/>
    <col min="7138" max="7138" width="4.5703125" style="188" customWidth="1"/>
    <col min="7139" max="7139" width="20.42578125" style="188" customWidth="1"/>
    <col min="7140" max="7140" width="17.7109375" style="188" customWidth="1"/>
    <col min="7141" max="7141" width="7" style="188" customWidth="1"/>
    <col min="7142" max="7142" width="18.85546875" style="188" customWidth="1"/>
    <col min="7143" max="7143" width="14.28515625" style="188" customWidth="1"/>
    <col min="7144" max="7144" width="9.140625" style="188" customWidth="1"/>
    <col min="7145" max="7388" width="9.140625" style="188"/>
    <col min="7389" max="7389" width="3.28515625" style="188" customWidth="1"/>
    <col min="7390" max="7390" width="51.42578125" style="188" customWidth="1"/>
    <col min="7391" max="7391" width="16.5703125" style="188" customWidth="1"/>
    <col min="7392" max="7392" width="17.5703125" style="188" customWidth="1"/>
    <col min="7393" max="7393" width="17.140625" style="188" customWidth="1"/>
    <col min="7394" max="7394" width="4.5703125" style="188" customWidth="1"/>
    <col min="7395" max="7395" width="20.42578125" style="188" customWidth="1"/>
    <col min="7396" max="7396" width="17.7109375" style="188" customWidth="1"/>
    <col min="7397" max="7397" width="7" style="188" customWidth="1"/>
    <col min="7398" max="7398" width="18.85546875" style="188" customWidth="1"/>
    <col min="7399" max="7399" width="14.28515625" style="188" customWidth="1"/>
    <col min="7400" max="7400" width="9.140625" style="188" customWidth="1"/>
    <col min="7401" max="7644" width="9.140625" style="188"/>
    <col min="7645" max="7645" width="3.28515625" style="188" customWidth="1"/>
    <col min="7646" max="7646" width="51.42578125" style="188" customWidth="1"/>
    <col min="7647" max="7647" width="16.5703125" style="188" customWidth="1"/>
    <col min="7648" max="7648" width="17.5703125" style="188" customWidth="1"/>
    <col min="7649" max="7649" width="17.140625" style="188" customWidth="1"/>
    <col min="7650" max="7650" width="4.5703125" style="188" customWidth="1"/>
    <col min="7651" max="7651" width="20.42578125" style="188" customWidth="1"/>
    <col min="7652" max="7652" width="17.7109375" style="188" customWidth="1"/>
    <col min="7653" max="7653" width="7" style="188" customWidth="1"/>
    <col min="7654" max="7654" width="18.85546875" style="188" customWidth="1"/>
    <col min="7655" max="7655" width="14.28515625" style="188" customWidth="1"/>
    <col min="7656" max="7656" width="9.140625" style="188" customWidth="1"/>
    <col min="7657" max="7900" width="9.140625" style="188"/>
    <col min="7901" max="7901" width="3.28515625" style="188" customWidth="1"/>
    <col min="7902" max="7902" width="51.42578125" style="188" customWidth="1"/>
    <col min="7903" max="7903" width="16.5703125" style="188" customWidth="1"/>
    <col min="7904" max="7904" width="17.5703125" style="188" customWidth="1"/>
    <col min="7905" max="7905" width="17.140625" style="188" customWidth="1"/>
    <col min="7906" max="7906" width="4.5703125" style="188" customWidth="1"/>
    <col min="7907" max="7907" width="20.42578125" style="188" customWidth="1"/>
    <col min="7908" max="7908" width="17.7109375" style="188" customWidth="1"/>
    <col min="7909" max="7909" width="7" style="188" customWidth="1"/>
    <col min="7910" max="7910" width="18.85546875" style="188" customWidth="1"/>
    <col min="7911" max="7911" width="14.28515625" style="188" customWidth="1"/>
    <col min="7912" max="7912" width="9.140625" style="188" customWidth="1"/>
    <col min="7913" max="8156" width="9.140625" style="188"/>
    <col min="8157" max="8157" width="3.28515625" style="188" customWidth="1"/>
    <col min="8158" max="8158" width="51.42578125" style="188" customWidth="1"/>
    <col min="8159" max="8159" width="16.5703125" style="188" customWidth="1"/>
    <col min="8160" max="8160" width="17.5703125" style="188" customWidth="1"/>
    <col min="8161" max="8161" width="17.140625" style="188" customWidth="1"/>
    <col min="8162" max="8162" width="4.5703125" style="188" customWidth="1"/>
    <col min="8163" max="8163" width="20.42578125" style="188" customWidth="1"/>
    <col min="8164" max="8164" width="17.7109375" style="188" customWidth="1"/>
    <col min="8165" max="8165" width="7" style="188" customWidth="1"/>
    <col min="8166" max="8166" width="18.85546875" style="188" customWidth="1"/>
    <col min="8167" max="8167" width="14.28515625" style="188" customWidth="1"/>
    <col min="8168" max="8168" width="9.140625" style="188" customWidth="1"/>
    <col min="8169" max="8412" width="9.140625" style="188"/>
    <col min="8413" max="8413" width="3.28515625" style="188" customWidth="1"/>
    <col min="8414" max="8414" width="51.42578125" style="188" customWidth="1"/>
    <col min="8415" max="8415" width="16.5703125" style="188" customWidth="1"/>
    <col min="8416" max="8416" width="17.5703125" style="188" customWidth="1"/>
    <col min="8417" max="8417" width="17.140625" style="188" customWidth="1"/>
    <col min="8418" max="8418" width="4.5703125" style="188" customWidth="1"/>
    <col min="8419" max="8419" width="20.42578125" style="188" customWidth="1"/>
    <col min="8420" max="8420" width="17.7109375" style="188" customWidth="1"/>
    <col min="8421" max="8421" width="7" style="188" customWidth="1"/>
    <col min="8422" max="8422" width="18.85546875" style="188" customWidth="1"/>
    <col min="8423" max="8423" width="14.28515625" style="188" customWidth="1"/>
    <col min="8424" max="8424" width="9.140625" style="188" customWidth="1"/>
    <col min="8425" max="8668" width="9.140625" style="188"/>
    <col min="8669" max="8669" width="3.28515625" style="188" customWidth="1"/>
    <col min="8670" max="8670" width="51.42578125" style="188" customWidth="1"/>
    <col min="8671" max="8671" width="16.5703125" style="188" customWidth="1"/>
    <col min="8672" max="8672" width="17.5703125" style="188" customWidth="1"/>
    <col min="8673" max="8673" width="17.140625" style="188" customWidth="1"/>
    <col min="8674" max="8674" width="4.5703125" style="188" customWidth="1"/>
    <col min="8675" max="8675" width="20.42578125" style="188" customWidth="1"/>
    <col min="8676" max="8676" width="17.7109375" style="188" customWidth="1"/>
    <col min="8677" max="8677" width="7" style="188" customWidth="1"/>
    <col min="8678" max="8678" width="18.85546875" style="188" customWidth="1"/>
    <col min="8679" max="8679" width="14.28515625" style="188" customWidth="1"/>
    <col min="8680" max="8680" width="9.140625" style="188" customWidth="1"/>
    <col min="8681" max="8924" width="9.140625" style="188"/>
    <col min="8925" max="8925" width="3.28515625" style="188" customWidth="1"/>
    <col min="8926" max="8926" width="51.42578125" style="188" customWidth="1"/>
    <col min="8927" max="8927" width="16.5703125" style="188" customWidth="1"/>
    <col min="8928" max="8928" width="17.5703125" style="188" customWidth="1"/>
    <col min="8929" max="8929" width="17.140625" style="188" customWidth="1"/>
    <col min="8930" max="8930" width="4.5703125" style="188" customWidth="1"/>
    <col min="8931" max="8931" width="20.42578125" style="188" customWidth="1"/>
    <col min="8932" max="8932" width="17.7109375" style="188" customWidth="1"/>
    <col min="8933" max="8933" width="7" style="188" customWidth="1"/>
    <col min="8934" max="8934" width="18.85546875" style="188" customWidth="1"/>
    <col min="8935" max="8935" width="14.28515625" style="188" customWidth="1"/>
    <col min="8936" max="8936" width="9.140625" style="188" customWidth="1"/>
    <col min="8937" max="9180" width="9.140625" style="188"/>
    <col min="9181" max="9181" width="3.28515625" style="188" customWidth="1"/>
    <col min="9182" max="9182" width="51.42578125" style="188" customWidth="1"/>
    <col min="9183" max="9183" width="16.5703125" style="188" customWidth="1"/>
    <col min="9184" max="9184" width="17.5703125" style="188" customWidth="1"/>
    <col min="9185" max="9185" width="17.140625" style="188" customWidth="1"/>
    <col min="9186" max="9186" width="4.5703125" style="188" customWidth="1"/>
    <col min="9187" max="9187" width="20.42578125" style="188" customWidth="1"/>
    <col min="9188" max="9188" width="17.7109375" style="188" customWidth="1"/>
    <col min="9189" max="9189" width="7" style="188" customWidth="1"/>
    <col min="9190" max="9190" width="18.85546875" style="188" customWidth="1"/>
    <col min="9191" max="9191" width="14.28515625" style="188" customWidth="1"/>
    <col min="9192" max="9192" width="9.140625" style="188" customWidth="1"/>
    <col min="9193" max="9436" width="9.140625" style="188"/>
    <col min="9437" max="9437" width="3.28515625" style="188" customWidth="1"/>
    <col min="9438" max="9438" width="51.42578125" style="188" customWidth="1"/>
    <col min="9439" max="9439" width="16.5703125" style="188" customWidth="1"/>
    <col min="9440" max="9440" width="17.5703125" style="188" customWidth="1"/>
    <col min="9441" max="9441" width="17.140625" style="188" customWidth="1"/>
    <col min="9442" max="9442" width="4.5703125" style="188" customWidth="1"/>
    <col min="9443" max="9443" width="20.42578125" style="188" customWidth="1"/>
    <col min="9444" max="9444" width="17.7109375" style="188" customWidth="1"/>
    <col min="9445" max="9445" width="7" style="188" customWidth="1"/>
    <col min="9446" max="9446" width="18.85546875" style="188" customWidth="1"/>
    <col min="9447" max="9447" width="14.28515625" style="188" customWidth="1"/>
    <col min="9448" max="9448" width="9.140625" style="188" customWidth="1"/>
    <col min="9449" max="9692" width="9.140625" style="188"/>
    <col min="9693" max="9693" width="3.28515625" style="188" customWidth="1"/>
    <col min="9694" max="9694" width="51.42578125" style="188" customWidth="1"/>
    <col min="9695" max="9695" width="16.5703125" style="188" customWidth="1"/>
    <col min="9696" max="9696" width="17.5703125" style="188" customWidth="1"/>
    <col min="9697" max="9697" width="17.140625" style="188" customWidth="1"/>
    <col min="9698" max="9698" width="4.5703125" style="188" customWidth="1"/>
    <col min="9699" max="9699" width="20.42578125" style="188" customWidth="1"/>
    <col min="9700" max="9700" width="17.7109375" style="188" customWidth="1"/>
    <col min="9701" max="9701" width="7" style="188" customWidth="1"/>
    <col min="9702" max="9702" width="18.85546875" style="188" customWidth="1"/>
    <col min="9703" max="9703" width="14.28515625" style="188" customWidth="1"/>
    <col min="9704" max="9704" width="9.140625" style="188" customWidth="1"/>
    <col min="9705" max="9948" width="9.140625" style="188"/>
    <col min="9949" max="9949" width="3.28515625" style="188" customWidth="1"/>
    <col min="9950" max="9950" width="51.42578125" style="188" customWidth="1"/>
    <col min="9951" max="9951" width="16.5703125" style="188" customWidth="1"/>
    <col min="9952" max="9952" width="17.5703125" style="188" customWidth="1"/>
    <col min="9953" max="9953" width="17.140625" style="188" customWidth="1"/>
    <col min="9954" max="9954" width="4.5703125" style="188" customWidth="1"/>
    <col min="9955" max="9955" width="20.42578125" style="188" customWidth="1"/>
    <col min="9956" max="9956" width="17.7109375" style="188" customWidth="1"/>
    <col min="9957" max="9957" width="7" style="188" customWidth="1"/>
    <col min="9958" max="9958" width="18.85546875" style="188" customWidth="1"/>
    <col min="9959" max="9959" width="14.28515625" style="188" customWidth="1"/>
    <col min="9960" max="9960" width="9.140625" style="188" customWidth="1"/>
    <col min="9961" max="10204" width="9.140625" style="188"/>
    <col min="10205" max="10205" width="3.28515625" style="188" customWidth="1"/>
    <col min="10206" max="10206" width="51.42578125" style="188" customWidth="1"/>
    <col min="10207" max="10207" width="16.5703125" style="188" customWidth="1"/>
    <col min="10208" max="10208" width="17.5703125" style="188" customWidth="1"/>
    <col min="10209" max="10209" width="17.140625" style="188" customWidth="1"/>
    <col min="10210" max="10210" width="4.5703125" style="188" customWidth="1"/>
    <col min="10211" max="10211" width="20.42578125" style="188" customWidth="1"/>
    <col min="10212" max="10212" width="17.7109375" style="188" customWidth="1"/>
    <col min="10213" max="10213" width="7" style="188" customWidth="1"/>
    <col min="10214" max="10214" width="18.85546875" style="188" customWidth="1"/>
    <col min="10215" max="10215" width="14.28515625" style="188" customWidth="1"/>
    <col min="10216" max="10216" width="9.140625" style="188" customWidth="1"/>
    <col min="10217" max="10460" width="9.140625" style="188"/>
    <col min="10461" max="10461" width="3.28515625" style="188" customWidth="1"/>
    <col min="10462" max="10462" width="51.42578125" style="188" customWidth="1"/>
    <col min="10463" max="10463" width="16.5703125" style="188" customWidth="1"/>
    <col min="10464" max="10464" width="17.5703125" style="188" customWidth="1"/>
    <col min="10465" max="10465" width="17.140625" style="188" customWidth="1"/>
    <col min="10466" max="10466" width="4.5703125" style="188" customWidth="1"/>
    <col min="10467" max="10467" width="20.42578125" style="188" customWidth="1"/>
    <col min="10468" max="10468" width="17.7109375" style="188" customWidth="1"/>
    <col min="10469" max="10469" width="7" style="188" customWidth="1"/>
    <col min="10470" max="10470" width="18.85546875" style="188" customWidth="1"/>
    <col min="10471" max="10471" width="14.28515625" style="188" customWidth="1"/>
    <col min="10472" max="10472" width="9.140625" style="188" customWidth="1"/>
    <col min="10473" max="10716" width="9.140625" style="188"/>
    <col min="10717" max="10717" width="3.28515625" style="188" customWidth="1"/>
    <col min="10718" max="10718" width="51.42578125" style="188" customWidth="1"/>
    <col min="10719" max="10719" width="16.5703125" style="188" customWidth="1"/>
    <col min="10720" max="10720" width="17.5703125" style="188" customWidth="1"/>
    <col min="10721" max="10721" width="17.140625" style="188" customWidth="1"/>
    <col min="10722" max="10722" width="4.5703125" style="188" customWidth="1"/>
    <col min="10723" max="10723" width="20.42578125" style="188" customWidth="1"/>
    <col min="10724" max="10724" width="17.7109375" style="188" customWidth="1"/>
    <col min="10725" max="10725" width="7" style="188" customWidth="1"/>
    <col min="10726" max="10726" width="18.85546875" style="188" customWidth="1"/>
    <col min="10727" max="10727" width="14.28515625" style="188" customWidth="1"/>
    <col min="10728" max="10728" width="9.140625" style="188" customWidth="1"/>
    <col min="10729" max="10972" width="9.140625" style="188"/>
    <col min="10973" max="10973" width="3.28515625" style="188" customWidth="1"/>
    <col min="10974" max="10974" width="51.42578125" style="188" customWidth="1"/>
    <col min="10975" max="10975" width="16.5703125" style="188" customWidth="1"/>
    <col min="10976" max="10976" width="17.5703125" style="188" customWidth="1"/>
    <col min="10977" max="10977" width="17.140625" style="188" customWidth="1"/>
    <col min="10978" max="10978" width="4.5703125" style="188" customWidth="1"/>
    <col min="10979" max="10979" width="20.42578125" style="188" customWidth="1"/>
    <col min="10980" max="10980" width="17.7109375" style="188" customWidth="1"/>
    <col min="10981" max="10981" width="7" style="188" customWidth="1"/>
    <col min="10982" max="10982" width="18.85546875" style="188" customWidth="1"/>
    <col min="10983" max="10983" width="14.28515625" style="188" customWidth="1"/>
    <col min="10984" max="10984" width="9.140625" style="188" customWidth="1"/>
    <col min="10985" max="11228" width="9.140625" style="188"/>
    <col min="11229" max="11229" width="3.28515625" style="188" customWidth="1"/>
    <col min="11230" max="11230" width="51.42578125" style="188" customWidth="1"/>
    <col min="11231" max="11231" width="16.5703125" style="188" customWidth="1"/>
    <col min="11232" max="11232" width="17.5703125" style="188" customWidth="1"/>
    <col min="11233" max="11233" width="17.140625" style="188" customWidth="1"/>
    <col min="11234" max="11234" width="4.5703125" style="188" customWidth="1"/>
    <col min="11235" max="11235" width="20.42578125" style="188" customWidth="1"/>
    <col min="11236" max="11236" width="17.7109375" style="188" customWidth="1"/>
    <col min="11237" max="11237" width="7" style="188" customWidth="1"/>
    <col min="11238" max="11238" width="18.85546875" style="188" customWidth="1"/>
    <col min="11239" max="11239" width="14.28515625" style="188" customWidth="1"/>
    <col min="11240" max="11240" width="9.140625" style="188" customWidth="1"/>
    <col min="11241" max="11484" width="9.140625" style="188"/>
    <col min="11485" max="11485" width="3.28515625" style="188" customWidth="1"/>
    <col min="11486" max="11486" width="51.42578125" style="188" customWidth="1"/>
    <col min="11487" max="11487" width="16.5703125" style="188" customWidth="1"/>
    <col min="11488" max="11488" width="17.5703125" style="188" customWidth="1"/>
    <col min="11489" max="11489" width="17.140625" style="188" customWidth="1"/>
    <col min="11490" max="11490" width="4.5703125" style="188" customWidth="1"/>
    <col min="11491" max="11491" width="20.42578125" style="188" customWidth="1"/>
    <col min="11492" max="11492" width="17.7109375" style="188" customWidth="1"/>
    <col min="11493" max="11493" width="7" style="188" customWidth="1"/>
    <col min="11494" max="11494" width="18.85546875" style="188" customWidth="1"/>
    <col min="11495" max="11495" width="14.28515625" style="188" customWidth="1"/>
    <col min="11496" max="11496" width="9.140625" style="188" customWidth="1"/>
    <col min="11497" max="11740" width="9.140625" style="188"/>
    <col min="11741" max="11741" width="3.28515625" style="188" customWidth="1"/>
    <col min="11742" max="11742" width="51.42578125" style="188" customWidth="1"/>
    <col min="11743" max="11743" width="16.5703125" style="188" customWidth="1"/>
    <col min="11744" max="11744" width="17.5703125" style="188" customWidth="1"/>
    <col min="11745" max="11745" width="17.140625" style="188" customWidth="1"/>
    <col min="11746" max="11746" width="4.5703125" style="188" customWidth="1"/>
    <col min="11747" max="11747" width="20.42578125" style="188" customWidth="1"/>
    <col min="11748" max="11748" width="17.7109375" style="188" customWidth="1"/>
    <col min="11749" max="11749" width="7" style="188" customWidth="1"/>
    <col min="11750" max="11750" width="18.85546875" style="188" customWidth="1"/>
    <col min="11751" max="11751" width="14.28515625" style="188" customWidth="1"/>
    <col min="11752" max="11752" width="9.140625" style="188" customWidth="1"/>
    <col min="11753" max="11996" width="9.140625" style="188"/>
    <col min="11997" max="11997" width="3.28515625" style="188" customWidth="1"/>
    <col min="11998" max="11998" width="51.42578125" style="188" customWidth="1"/>
    <col min="11999" max="11999" width="16.5703125" style="188" customWidth="1"/>
    <col min="12000" max="12000" width="17.5703125" style="188" customWidth="1"/>
    <col min="12001" max="12001" width="17.140625" style="188" customWidth="1"/>
    <col min="12002" max="12002" width="4.5703125" style="188" customWidth="1"/>
    <col min="12003" max="12003" width="20.42578125" style="188" customWidth="1"/>
    <col min="12004" max="12004" width="17.7109375" style="188" customWidth="1"/>
    <col min="12005" max="12005" width="7" style="188" customWidth="1"/>
    <col min="12006" max="12006" width="18.85546875" style="188" customWidth="1"/>
    <col min="12007" max="12007" width="14.28515625" style="188" customWidth="1"/>
    <col min="12008" max="12008" width="9.140625" style="188" customWidth="1"/>
    <col min="12009" max="12252" width="9.140625" style="188"/>
    <col min="12253" max="12253" width="3.28515625" style="188" customWidth="1"/>
    <col min="12254" max="12254" width="51.42578125" style="188" customWidth="1"/>
    <col min="12255" max="12255" width="16.5703125" style="188" customWidth="1"/>
    <col min="12256" max="12256" width="17.5703125" style="188" customWidth="1"/>
    <col min="12257" max="12257" width="17.140625" style="188" customWidth="1"/>
    <col min="12258" max="12258" width="4.5703125" style="188" customWidth="1"/>
    <col min="12259" max="12259" width="20.42578125" style="188" customWidth="1"/>
    <col min="12260" max="12260" width="17.7109375" style="188" customWidth="1"/>
    <col min="12261" max="12261" width="7" style="188" customWidth="1"/>
    <col min="12262" max="12262" width="18.85546875" style="188" customWidth="1"/>
    <col min="12263" max="12263" width="14.28515625" style="188" customWidth="1"/>
    <col min="12264" max="12264" width="9.140625" style="188" customWidth="1"/>
    <col min="12265" max="12508" width="9.140625" style="188"/>
    <col min="12509" max="12509" width="3.28515625" style="188" customWidth="1"/>
    <col min="12510" max="12510" width="51.42578125" style="188" customWidth="1"/>
    <col min="12511" max="12511" width="16.5703125" style="188" customWidth="1"/>
    <col min="12512" max="12512" width="17.5703125" style="188" customWidth="1"/>
    <col min="12513" max="12513" width="17.140625" style="188" customWidth="1"/>
    <col min="12514" max="12514" width="4.5703125" style="188" customWidth="1"/>
    <col min="12515" max="12515" width="20.42578125" style="188" customWidth="1"/>
    <col min="12516" max="12516" width="17.7109375" style="188" customWidth="1"/>
    <col min="12517" max="12517" width="7" style="188" customWidth="1"/>
    <col min="12518" max="12518" width="18.85546875" style="188" customWidth="1"/>
    <col min="12519" max="12519" width="14.28515625" style="188" customWidth="1"/>
    <col min="12520" max="12520" width="9.140625" style="188" customWidth="1"/>
    <col min="12521" max="12764" width="9.140625" style="188"/>
    <col min="12765" max="12765" width="3.28515625" style="188" customWidth="1"/>
    <col min="12766" max="12766" width="51.42578125" style="188" customWidth="1"/>
    <col min="12767" max="12767" width="16.5703125" style="188" customWidth="1"/>
    <col min="12768" max="12768" width="17.5703125" style="188" customWidth="1"/>
    <col min="12769" max="12769" width="17.140625" style="188" customWidth="1"/>
    <col min="12770" max="12770" width="4.5703125" style="188" customWidth="1"/>
    <col min="12771" max="12771" width="20.42578125" style="188" customWidth="1"/>
    <col min="12772" max="12772" width="17.7109375" style="188" customWidth="1"/>
    <col min="12773" max="12773" width="7" style="188" customWidth="1"/>
    <col min="12774" max="12774" width="18.85546875" style="188" customWidth="1"/>
    <col min="12775" max="12775" width="14.28515625" style="188" customWidth="1"/>
    <col min="12776" max="12776" width="9.140625" style="188" customWidth="1"/>
    <col min="12777" max="13020" width="9.140625" style="188"/>
    <col min="13021" max="13021" width="3.28515625" style="188" customWidth="1"/>
    <col min="13022" max="13022" width="51.42578125" style="188" customWidth="1"/>
    <col min="13023" max="13023" width="16.5703125" style="188" customWidth="1"/>
    <col min="13024" max="13024" width="17.5703125" style="188" customWidth="1"/>
    <col min="13025" max="13025" width="17.140625" style="188" customWidth="1"/>
    <col min="13026" max="13026" width="4.5703125" style="188" customWidth="1"/>
    <col min="13027" max="13027" width="20.42578125" style="188" customWidth="1"/>
    <col min="13028" max="13028" width="17.7109375" style="188" customWidth="1"/>
    <col min="13029" max="13029" width="7" style="188" customWidth="1"/>
    <col min="13030" max="13030" width="18.85546875" style="188" customWidth="1"/>
    <col min="13031" max="13031" width="14.28515625" style="188" customWidth="1"/>
    <col min="13032" max="13032" width="9.140625" style="188" customWidth="1"/>
    <col min="13033" max="13276" width="9.140625" style="188"/>
    <col min="13277" max="13277" width="3.28515625" style="188" customWidth="1"/>
    <col min="13278" max="13278" width="51.42578125" style="188" customWidth="1"/>
    <col min="13279" max="13279" width="16.5703125" style="188" customWidth="1"/>
    <col min="13280" max="13280" width="17.5703125" style="188" customWidth="1"/>
    <col min="13281" max="13281" width="17.140625" style="188" customWidth="1"/>
    <col min="13282" max="13282" width="4.5703125" style="188" customWidth="1"/>
    <col min="13283" max="13283" width="20.42578125" style="188" customWidth="1"/>
    <col min="13284" max="13284" width="17.7109375" style="188" customWidth="1"/>
    <col min="13285" max="13285" width="7" style="188" customWidth="1"/>
    <col min="13286" max="13286" width="18.85546875" style="188" customWidth="1"/>
    <col min="13287" max="13287" width="14.28515625" style="188" customWidth="1"/>
    <col min="13288" max="13288" width="9.140625" style="188" customWidth="1"/>
    <col min="13289" max="13532" width="9.140625" style="188"/>
    <col min="13533" max="13533" width="3.28515625" style="188" customWidth="1"/>
    <col min="13534" max="13534" width="51.42578125" style="188" customWidth="1"/>
    <col min="13535" max="13535" width="16.5703125" style="188" customWidth="1"/>
    <col min="13536" max="13536" width="17.5703125" style="188" customWidth="1"/>
    <col min="13537" max="13537" width="17.140625" style="188" customWidth="1"/>
    <col min="13538" max="13538" width="4.5703125" style="188" customWidth="1"/>
    <col min="13539" max="13539" width="20.42578125" style="188" customWidth="1"/>
    <col min="13540" max="13540" width="17.7109375" style="188" customWidth="1"/>
    <col min="13541" max="13541" width="7" style="188" customWidth="1"/>
    <col min="13542" max="13542" width="18.85546875" style="188" customWidth="1"/>
    <col min="13543" max="13543" width="14.28515625" style="188" customWidth="1"/>
    <col min="13544" max="13544" width="9.140625" style="188" customWidth="1"/>
    <col min="13545" max="13788" width="9.140625" style="188"/>
    <col min="13789" max="13789" width="3.28515625" style="188" customWidth="1"/>
    <col min="13790" max="13790" width="51.42578125" style="188" customWidth="1"/>
    <col min="13791" max="13791" width="16.5703125" style="188" customWidth="1"/>
    <col min="13792" max="13792" width="17.5703125" style="188" customWidth="1"/>
    <col min="13793" max="13793" width="17.140625" style="188" customWidth="1"/>
    <col min="13794" max="13794" width="4.5703125" style="188" customWidth="1"/>
    <col min="13795" max="13795" width="20.42578125" style="188" customWidth="1"/>
    <col min="13796" max="13796" width="17.7109375" style="188" customWidth="1"/>
    <col min="13797" max="13797" width="7" style="188" customWidth="1"/>
    <col min="13798" max="13798" width="18.85546875" style="188" customWidth="1"/>
    <col min="13799" max="13799" width="14.28515625" style="188" customWidth="1"/>
    <col min="13800" max="13800" width="9.140625" style="188" customWidth="1"/>
    <col min="13801" max="14044" width="9.140625" style="188"/>
    <col min="14045" max="14045" width="3.28515625" style="188" customWidth="1"/>
    <col min="14046" max="14046" width="51.42578125" style="188" customWidth="1"/>
    <col min="14047" max="14047" width="16.5703125" style="188" customWidth="1"/>
    <col min="14048" max="14048" width="17.5703125" style="188" customWidth="1"/>
    <col min="14049" max="14049" width="17.140625" style="188" customWidth="1"/>
    <col min="14050" max="14050" width="4.5703125" style="188" customWidth="1"/>
    <col min="14051" max="14051" width="20.42578125" style="188" customWidth="1"/>
    <col min="14052" max="14052" width="17.7109375" style="188" customWidth="1"/>
    <col min="14053" max="14053" width="7" style="188" customWidth="1"/>
    <col min="14054" max="14054" width="18.85546875" style="188" customWidth="1"/>
    <col min="14055" max="14055" width="14.28515625" style="188" customWidth="1"/>
    <col min="14056" max="14056" width="9.140625" style="188" customWidth="1"/>
    <col min="14057" max="14300" width="9.140625" style="188"/>
    <col min="14301" max="14301" width="3.28515625" style="188" customWidth="1"/>
    <col min="14302" max="14302" width="51.42578125" style="188" customWidth="1"/>
    <col min="14303" max="14303" width="16.5703125" style="188" customWidth="1"/>
    <col min="14304" max="14304" width="17.5703125" style="188" customWidth="1"/>
    <col min="14305" max="14305" width="17.140625" style="188" customWidth="1"/>
    <col min="14306" max="14306" width="4.5703125" style="188" customWidth="1"/>
    <col min="14307" max="14307" width="20.42578125" style="188" customWidth="1"/>
    <col min="14308" max="14308" width="17.7109375" style="188" customWidth="1"/>
    <col min="14309" max="14309" width="7" style="188" customWidth="1"/>
    <col min="14310" max="14310" width="18.85546875" style="188" customWidth="1"/>
    <col min="14311" max="14311" width="14.28515625" style="188" customWidth="1"/>
    <col min="14312" max="14312" width="9.140625" style="188" customWidth="1"/>
    <col min="14313" max="14556" width="9.140625" style="188"/>
    <col min="14557" max="14557" width="3.28515625" style="188" customWidth="1"/>
    <col min="14558" max="14558" width="51.42578125" style="188" customWidth="1"/>
    <col min="14559" max="14559" width="16.5703125" style="188" customWidth="1"/>
    <col min="14560" max="14560" width="17.5703125" style="188" customWidth="1"/>
    <col min="14561" max="14561" width="17.140625" style="188" customWidth="1"/>
    <col min="14562" max="14562" width="4.5703125" style="188" customWidth="1"/>
    <col min="14563" max="14563" width="20.42578125" style="188" customWidth="1"/>
    <col min="14564" max="14564" width="17.7109375" style="188" customWidth="1"/>
    <col min="14565" max="14565" width="7" style="188" customWidth="1"/>
    <col min="14566" max="14566" width="18.85546875" style="188" customWidth="1"/>
    <col min="14567" max="14567" width="14.28515625" style="188" customWidth="1"/>
    <col min="14568" max="14568" width="9.140625" style="188" customWidth="1"/>
    <col min="14569" max="14812" width="9.140625" style="188"/>
    <col min="14813" max="14813" width="3.28515625" style="188" customWidth="1"/>
    <col min="14814" max="14814" width="51.42578125" style="188" customWidth="1"/>
    <col min="14815" max="14815" width="16.5703125" style="188" customWidth="1"/>
    <col min="14816" max="14816" width="17.5703125" style="188" customWidth="1"/>
    <col min="14817" max="14817" width="17.140625" style="188" customWidth="1"/>
    <col min="14818" max="14818" width="4.5703125" style="188" customWidth="1"/>
    <col min="14819" max="14819" width="20.42578125" style="188" customWidth="1"/>
    <col min="14820" max="14820" width="17.7109375" style="188" customWidth="1"/>
    <col min="14821" max="14821" width="7" style="188" customWidth="1"/>
    <col min="14822" max="14822" width="18.85546875" style="188" customWidth="1"/>
    <col min="14823" max="14823" width="14.28515625" style="188" customWidth="1"/>
    <col min="14824" max="14824" width="9.140625" style="188" customWidth="1"/>
    <col min="14825" max="15068" width="9.140625" style="188"/>
    <col min="15069" max="15069" width="3.28515625" style="188" customWidth="1"/>
    <col min="15070" max="15070" width="51.42578125" style="188" customWidth="1"/>
    <col min="15071" max="15071" width="16.5703125" style="188" customWidth="1"/>
    <col min="15072" max="15072" width="17.5703125" style="188" customWidth="1"/>
    <col min="15073" max="15073" width="17.140625" style="188" customWidth="1"/>
    <col min="15074" max="15074" width="4.5703125" style="188" customWidth="1"/>
    <col min="15075" max="15075" width="20.42578125" style="188" customWidth="1"/>
    <col min="15076" max="15076" width="17.7109375" style="188" customWidth="1"/>
    <col min="15077" max="15077" width="7" style="188" customWidth="1"/>
    <col min="15078" max="15078" width="18.85546875" style="188" customWidth="1"/>
    <col min="15079" max="15079" width="14.28515625" style="188" customWidth="1"/>
    <col min="15080" max="15080" width="9.140625" style="188" customWidth="1"/>
    <col min="15081" max="15324" width="9.140625" style="188"/>
    <col min="15325" max="15325" width="3.28515625" style="188" customWidth="1"/>
    <col min="15326" max="15326" width="51.42578125" style="188" customWidth="1"/>
    <col min="15327" max="15327" width="16.5703125" style="188" customWidth="1"/>
    <col min="15328" max="15328" width="17.5703125" style="188" customWidth="1"/>
    <col min="15329" max="15329" width="17.140625" style="188" customWidth="1"/>
    <col min="15330" max="15330" width="4.5703125" style="188" customWidth="1"/>
    <col min="15331" max="15331" width="20.42578125" style="188" customWidth="1"/>
    <col min="15332" max="15332" width="17.7109375" style="188" customWidth="1"/>
    <col min="15333" max="15333" width="7" style="188" customWidth="1"/>
    <col min="15334" max="15334" width="18.85546875" style="188" customWidth="1"/>
    <col min="15335" max="15335" width="14.28515625" style="188" customWidth="1"/>
    <col min="15336" max="15336" width="9.140625" style="188" customWidth="1"/>
    <col min="15337" max="15580" width="9.140625" style="188"/>
    <col min="15581" max="15581" width="3.28515625" style="188" customWidth="1"/>
    <col min="15582" max="15582" width="51.42578125" style="188" customWidth="1"/>
    <col min="15583" max="15583" width="16.5703125" style="188" customWidth="1"/>
    <col min="15584" max="15584" width="17.5703125" style="188" customWidth="1"/>
    <col min="15585" max="15585" width="17.140625" style="188" customWidth="1"/>
    <col min="15586" max="15586" width="4.5703125" style="188" customWidth="1"/>
    <col min="15587" max="15587" width="20.42578125" style="188" customWidth="1"/>
    <col min="15588" max="15588" width="17.7109375" style="188" customWidth="1"/>
    <col min="15589" max="15589" width="7" style="188" customWidth="1"/>
    <col min="15590" max="15590" width="18.85546875" style="188" customWidth="1"/>
    <col min="15591" max="15591" width="14.28515625" style="188" customWidth="1"/>
    <col min="15592" max="15592" width="9.140625" style="188" customWidth="1"/>
    <col min="15593" max="15836" width="9.140625" style="188"/>
    <col min="15837" max="15837" width="3.28515625" style="188" customWidth="1"/>
    <col min="15838" max="15838" width="51.42578125" style="188" customWidth="1"/>
    <col min="15839" max="15839" width="16.5703125" style="188" customWidth="1"/>
    <col min="15840" max="15840" width="17.5703125" style="188" customWidth="1"/>
    <col min="15841" max="15841" width="17.140625" style="188" customWidth="1"/>
    <col min="15842" max="15842" width="4.5703125" style="188" customWidth="1"/>
    <col min="15843" max="15843" width="20.42578125" style="188" customWidth="1"/>
    <col min="15844" max="15844" width="17.7109375" style="188" customWidth="1"/>
    <col min="15845" max="15845" width="7" style="188" customWidth="1"/>
    <col min="15846" max="15846" width="18.85546875" style="188" customWidth="1"/>
    <col min="15847" max="15847" width="14.28515625" style="188" customWidth="1"/>
    <col min="15848" max="15848" width="9.140625" style="188" customWidth="1"/>
    <col min="15849" max="16092" width="9.140625" style="188"/>
    <col min="16093" max="16093" width="3.28515625" style="188" customWidth="1"/>
    <col min="16094" max="16094" width="51.42578125" style="188" customWidth="1"/>
    <col min="16095" max="16095" width="16.5703125" style="188" customWidth="1"/>
    <col min="16096" max="16096" width="17.5703125" style="188" customWidth="1"/>
    <col min="16097" max="16097" width="17.140625" style="188" customWidth="1"/>
    <col min="16098" max="16098" width="4.5703125" style="188" customWidth="1"/>
    <col min="16099" max="16099" width="20.42578125" style="188" customWidth="1"/>
    <col min="16100" max="16100" width="17.7109375" style="188" customWidth="1"/>
    <col min="16101" max="16101" width="7" style="188" customWidth="1"/>
    <col min="16102" max="16102" width="18.85546875" style="188" customWidth="1"/>
    <col min="16103" max="16103" width="14.28515625" style="188" customWidth="1"/>
    <col min="16104" max="16104" width="9.140625" style="188" customWidth="1"/>
    <col min="16105" max="16384" width="9.140625" style="188"/>
  </cols>
  <sheetData>
    <row r="1" spans="2:8" ht="24" customHeight="1">
      <c r="B1" s="253" t="s">
        <v>110</v>
      </c>
      <c r="C1" s="253"/>
      <c r="D1" s="253"/>
      <c r="E1" s="253"/>
      <c r="F1" s="253"/>
      <c r="G1" s="253"/>
      <c r="H1" s="253"/>
    </row>
    <row r="2" spans="2:8" ht="21.75" customHeight="1">
      <c r="B2" s="253" t="s">
        <v>111</v>
      </c>
      <c r="C2" s="253"/>
      <c r="D2" s="253"/>
      <c r="E2" s="253"/>
      <c r="F2" s="253"/>
      <c r="G2" s="253"/>
      <c r="H2" s="253"/>
    </row>
    <row r="3" spans="2:8" ht="23.25" customHeight="1" thickBot="1">
      <c r="F3" s="190"/>
      <c r="G3" s="190"/>
      <c r="H3" s="191" t="s">
        <v>112</v>
      </c>
    </row>
    <row r="4" spans="2:8" ht="26.25" customHeight="1">
      <c r="B4" s="254"/>
      <c r="C4" s="255"/>
      <c r="D4" s="256" t="s">
        <v>151</v>
      </c>
      <c r="E4" s="257"/>
      <c r="F4" s="192" t="s">
        <v>113</v>
      </c>
      <c r="G4" s="192"/>
      <c r="H4" s="193" t="s">
        <v>29</v>
      </c>
    </row>
    <row r="5" spans="2:8" ht="32.25" customHeight="1" thickBot="1">
      <c r="B5" s="194"/>
      <c r="C5" s="195"/>
      <c r="D5" s="196" t="s">
        <v>114</v>
      </c>
      <c r="E5" s="196" t="s">
        <v>115</v>
      </c>
      <c r="F5" s="197" t="s">
        <v>116</v>
      </c>
      <c r="G5" s="197"/>
      <c r="H5" s="198" t="s">
        <v>117</v>
      </c>
    </row>
    <row r="6" spans="2:8" ht="20.100000000000001" customHeight="1">
      <c r="B6" s="258" t="s">
        <v>118</v>
      </c>
      <c r="C6" s="259"/>
      <c r="D6" s="199"/>
      <c r="E6" s="199"/>
      <c r="F6" s="200"/>
      <c r="G6" s="200"/>
      <c r="H6" s="201"/>
    </row>
    <row r="7" spans="2:8" ht="20.100000000000001" customHeight="1">
      <c r="B7" s="202" t="s">
        <v>119</v>
      </c>
      <c r="D7" s="199">
        <f>+'[3]8 okt.'!D25</f>
        <v>33892</v>
      </c>
      <c r="E7" s="199">
        <f>+'[3]8 okt.'!E25</f>
        <v>36694</v>
      </c>
      <c r="F7" s="199">
        <f>+'[3]8 okt.'!F25</f>
        <v>26297</v>
      </c>
      <c r="G7" s="200"/>
      <c r="H7" s="203">
        <f>+'[3]8 okt.'!H25</f>
        <v>8966</v>
      </c>
    </row>
    <row r="8" spans="2:8" ht="20.100000000000001" customHeight="1">
      <c r="B8" s="202" t="s">
        <v>120</v>
      </c>
      <c r="D8" s="199">
        <f>+'[3]9 kult.'!C61+'[3]9 kult.'!C20</f>
        <v>1276918</v>
      </c>
      <c r="E8" s="199">
        <f>+'[3]9 kult.'!D61+'[3]9 kult.'!D20</f>
        <v>1106806</v>
      </c>
      <c r="F8" s="199">
        <f>+'[3]9 kult.'!E61+'[3]9 kult.'!E20</f>
        <v>1081121</v>
      </c>
      <c r="G8" s="200"/>
      <c r="H8" s="203">
        <f>+'[3]9 kult.'!G20+'[3]9 kult.'!G61</f>
        <v>24085</v>
      </c>
    </row>
    <row r="9" spans="2:8" ht="20.100000000000001" customHeight="1">
      <c r="B9" s="202" t="s">
        <v>121</v>
      </c>
      <c r="D9" s="199">
        <f>+'[3]10 szoc.'!C35</f>
        <v>485390</v>
      </c>
      <c r="E9" s="199">
        <f>+'[3]10 szoc.'!D35</f>
        <v>620864</v>
      </c>
      <c r="F9" s="199">
        <f>+'[3]10 szoc.'!E35</f>
        <v>566118</v>
      </c>
      <c r="G9" s="200"/>
      <c r="H9" s="203">
        <f>+'[3]10 szoc.'!G35</f>
        <v>47713</v>
      </c>
    </row>
    <row r="10" spans="2:8" ht="20.100000000000001" customHeight="1">
      <c r="B10" s="202" t="s">
        <v>122</v>
      </c>
      <c r="D10" s="199">
        <f>+'[3]11 eü.'!C18</f>
        <v>67055</v>
      </c>
      <c r="E10" s="199">
        <f>+'[3]11 eü.'!D18</f>
        <v>55823</v>
      </c>
      <c r="F10" s="199">
        <f>+'[3]11 eü.'!E18</f>
        <v>42724</v>
      </c>
      <c r="G10" s="200"/>
      <c r="H10" s="203">
        <f>+'[3]11 eü.'!G18</f>
        <v>13099</v>
      </c>
    </row>
    <row r="11" spans="2:8" ht="20.100000000000001" customHeight="1">
      <c r="B11" s="202" t="s">
        <v>123</v>
      </c>
      <c r="D11" s="199">
        <f>+'[3]12 Gyerm.'!C11</f>
        <v>10241</v>
      </c>
      <c r="E11" s="199">
        <f>+'[3]12 Gyerm.'!D11</f>
        <v>241</v>
      </c>
      <c r="F11" s="199">
        <f>+'[3]12 Gyerm.'!E11</f>
        <v>226</v>
      </c>
      <c r="G11" s="200"/>
      <c r="H11" s="203">
        <f>+'[3]12 Gyerm.'!G11</f>
        <v>0</v>
      </c>
    </row>
    <row r="12" spans="2:8" ht="21" customHeight="1">
      <c r="B12" s="251" t="s">
        <v>124</v>
      </c>
      <c r="C12" s="252"/>
      <c r="D12" s="199">
        <f>+'[3]13 egyéb'!C112</f>
        <v>8335194</v>
      </c>
      <c r="E12" s="199">
        <f>+'[3]13 egyéb'!D112</f>
        <v>12484599</v>
      </c>
      <c r="F12" s="199">
        <f>+'[3]13 egyéb'!E112-11062</f>
        <v>10400277</v>
      </c>
      <c r="G12" s="200"/>
      <c r="H12" s="203">
        <f>+'[3]13 egyéb'!G112</f>
        <v>2206614</v>
      </c>
    </row>
    <row r="13" spans="2:8" ht="20.100000000000001" customHeight="1">
      <c r="B13" s="202" t="s">
        <v>125</v>
      </c>
      <c r="D13" s="199">
        <f>+'[3]14 sport'!C24</f>
        <v>936977</v>
      </c>
      <c r="E13" s="199">
        <f>+'[3]14 sport'!D24</f>
        <v>1230515</v>
      </c>
      <c r="F13" s="199">
        <f>+'[3]14 sport'!E24</f>
        <v>1222396</v>
      </c>
      <c r="G13" s="200"/>
      <c r="H13" s="203">
        <f>+'[3]14 sport'!G24</f>
        <v>8082</v>
      </c>
    </row>
    <row r="14" spans="2:8" ht="20.100000000000001" customHeight="1">
      <c r="B14" s="202" t="s">
        <v>126</v>
      </c>
      <c r="D14" s="199">
        <f>+'[3]15 város.ü.,körny'!G28</f>
        <v>1485832</v>
      </c>
      <c r="E14" s="199">
        <f>+'[3]15 város.ü.,körny'!H28</f>
        <v>1846461</v>
      </c>
      <c r="F14" s="199">
        <f>+'[3]15 város.ü.,körny'!I28</f>
        <v>1736670</v>
      </c>
      <c r="G14" s="200"/>
      <c r="H14" s="203">
        <f>+'[3]15 város.ü.,körny'!K28</f>
        <v>120643</v>
      </c>
    </row>
    <row r="15" spans="2:8" ht="20.100000000000001" customHeight="1">
      <c r="B15" s="202" t="s">
        <v>127</v>
      </c>
      <c r="D15" s="199">
        <f>+'[3]16 út-híd'!C30</f>
        <v>367300</v>
      </c>
      <c r="E15" s="199">
        <f>+'[3]16 út-híd'!D30</f>
        <v>696203</v>
      </c>
      <c r="F15" s="199">
        <f>+'[3]16 út-híd'!E30</f>
        <v>357722</v>
      </c>
      <c r="G15" s="200"/>
      <c r="H15" s="203">
        <f>+'[3]16 út-híd'!G30</f>
        <v>317226</v>
      </c>
    </row>
    <row r="16" spans="2:8" ht="20.100000000000001" customHeight="1">
      <c r="B16" s="202" t="s">
        <v>128</v>
      </c>
      <c r="D16" s="200">
        <f>+'[3]2 mérleg '!J22</f>
        <v>588721</v>
      </c>
      <c r="E16" s="200">
        <f>+'[3]2 mérleg '!K22</f>
        <v>510060</v>
      </c>
      <c r="F16" s="200">
        <f>+'[3]2 mérleg '!L22</f>
        <v>0</v>
      </c>
      <c r="G16" s="200"/>
      <c r="H16" s="203">
        <v>426414</v>
      </c>
    </row>
    <row r="17" spans="2:8" ht="27.75" customHeight="1">
      <c r="B17" s="204"/>
      <c r="C17" s="205" t="s">
        <v>129</v>
      </c>
      <c r="D17" s="206"/>
      <c r="E17" s="206"/>
      <c r="F17" s="206"/>
      <c r="G17" s="206"/>
      <c r="H17" s="207"/>
    </row>
    <row r="18" spans="2:8" ht="23.25" customHeight="1">
      <c r="B18" s="202" t="s">
        <v>130</v>
      </c>
      <c r="C18" s="208"/>
      <c r="D18" s="209">
        <v>13747487</v>
      </c>
      <c r="E18" s="209">
        <v>14873885</v>
      </c>
      <c r="F18" s="209">
        <v>14298341</v>
      </c>
      <c r="G18" s="209"/>
      <c r="H18" s="230">
        <f>966347-685622</f>
        <v>280725</v>
      </c>
    </row>
    <row r="19" spans="2:8" ht="20.100000000000001" customHeight="1">
      <c r="B19" s="210"/>
      <c r="C19" s="211" t="s">
        <v>131</v>
      </c>
      <c r="D19" s="209">
        <v>1999313</v>
      </c>
      <c r="E19" s="209">
        <v>2947778</v>
      </c>
      <c r="F19" s="209">
        <f>16603005-F18</f>
        <v>2304664</v>
      </c>
      <c r="G19" s="209"/>
      <c r="H19" s="230"/>
    </row>
    <row r="20" spans="2:8" s="217" customFormat="1" ht="24.95" customHeight="1" thickBot="1">
      <c r="B20" s="212" t="s">
        <v>132</v>
      </c>
      <c r="C20" s="234"/>
      <c r="D20" s="214">
        <f>SUM(D7:D19)</f>
        <v>29334320</v>
      </c>
      <c r="E20" s="214">
        <f>SUM(E7:E19)</f>
        <v>36409929</v>
      </c>
      <c r="F20" s="214">
        <f>SUM(F7:F19)</f>
        <v>32036556</v>
      </c>
      <c r="G20" s="235"/>
      <c r="H20" s="236">
        <f>SUM(H7:H19)</f>
        <v>3453567</v>
      </c>
    </row>
    <row r="21" spans="2:8" ht="20.100000000000001" customHeight="1">
      <c r="B21" s="218" t="s">
        <v>133</v>
      </c>
      <c r="C21" s="237"/>
      <c r="D21" s="238">
        <f>+'[3]18 fkia.'!E10</f>
        <v>50000</v>
      </c>
      <c r="E21" s="238">
        <f>+'[3]18 fkia.'!F10</f>
        <v>138755</v>
      </c>
      <c r="F21" s="238">
        <f>+'[3]18 fkia.'!G10</f>
        <v>2308</v>
      </c>
      <c r="G21" s="239"/>
      <c r="H21" s="219">
        <f>+'[3]18 fkia.'!I10</f>
        <v>129447</v>
      </c>
    </row>
    <row r="22" spans="2:8" ht="20.100000000000001" customHeight="1">
      <c r="B22" s="220" t="s">
        <v>134</v>
      </c>
      <c r="C22" s="202"/>
      <c r="D22" s="221">
        <f>+'[3]18 fkia.'!E15</f>
        <v>100000</v>
      </c>
      <c r="E22" s="221">
        <f>+'[3]18 fkia.'!F15</f>
        <v>129699</v>
      </c>
      <c r="F22" s="221">
        <f>+'[3]18 fkia.'!G15</f>
        <v>33902</v>
      </c>
      <c r="G22" s="240"/>
      <c r="H22" s="222">
        <f>+'[3]18 fkia.'!I15</f>
        <v>95739</v>
      </c>
    </row>
    <row r="23" spans="2:8" ht="20.100000000000001" customHeight="1">
      <c r="B23" s="220" t="s">
        <v>135</v>
      </c>
      <c r="C23" s="202"/>
      <c r="D23" s="221">
        <f>+'[3]18 fkia.'!E23</f>
        <v>55000</v>
      </c>
      <c r="E23" s="221">
        <f>+'[3]18 fkia.'!F23</f>
        <v>71240</v>
      </c>
      <c r="F23" s="221">
        <f>+'[3]18 fkia.'!G23</f>
        <v>60808</v>
      </c>
      <c r="G23" s="240"/>
      <c r="H23" s="222">
        <f>+'[3]18 fkia.'!I23</f>
        <v>10432</v>
      </c>
    </row>
    <row r="24" spans="2:8" ht="20.100000000000001" customHeight="1">
      <c r="B24" s="220" t="s">
        <v>136</v>
      </c>
      <c r="C24" s="202"/>
      <c r="D24" s="221">
        <f>+'[3]18 fkia.'!E108</f>
        <v>90542</v>
      </c>
      <c r="E24" s="221">
        <f>+'[3]18 fkia.'!F108</f>
        <v>8523166</v>
      </c>
      <c r="F24" s="221">
        <f>+'[3]18 fkia.'!G108</f>
        <v>222280</v>
      </c>
      <c r="G24" s="240"/>
      <c r="H24" s="222">
        <f>+'[3]18 fkia.'!I108</f>
        <v>8297900</v>
      </c>
    </row>
    <row r="25" spans="2:8" ht="20.100000000000001" customHeight="1">
      <c r="B25" s="223" t="s">
        <v>137</v>
      </c>
      <c r="C25" s="241"/>
      <c r="D25" s="224">
        <f>+'[3]18 fkia.'!E109</f>
        <v>1200</v>
      </c>
      <c r="E25" s="224">
        <f>+'[3]18 fkia.'!F109</f>
        <v>1200</v>
      </c>
      <c r="F25" s="224">
        <f>+'[3]18 fkia.'!G109</f>
        <v>1027</v>
      </c>
      <c r="G25" s="242"/>
      <c r="H25" s="243">
        <f>+'[3]18 fkia.'!I109</f>
        <v>173</v>
      </c>
    </row>
    <row r="26" spans="2:8" ht="28.5" customHeight="1">
      <c r="B26" s="204"/>
      <c r="C26" s="244" t="s">
        <v>138</v>
      </c>
      <c r="D26" s="245"/>
      <c r="E26" s="209"/>
      <c r="F26" s="209"/>
      <c r="G26" s="209"/>
      <c r="H26" s="230"/>
    </row>
    <row r="27" spans="2:8" ht="20.25" customHeight="1">
      <c r="B27" s="202" t="s">
        <v>130</v>
      </c>
      <c r="C27" s="208"/>
      <c r="D27" s="246">
        <v>72863</v>
      </c>
      <c r="E27" s="209">
        <v>111886</v>
      </c>
      <c r="F27" s="209">
        <v>0</v>
      </c>
      <c r="G27" s="209"/>
      <c r="H27" s="230">
        <v>99599</v>
      </c>
    </row>
    <row r="28" spans="2:8" ht="20.100000000000001" customHeight="1">
      <c r="B28" s="247"/>
      <c r="C28" s="248" t="s">
        <v>131</v>
      </c>
      <c r="D28" s="249">
        <v>0</v>
      </c>
      <c r="E28" s="249">
        <v>462428</v>
      </c>
      <c r="F28" s="209">
        <v>362591</v>
      </c>
      <c r="G28" s="209"/>
      <c r="H28" s="230"/>
    </row>
    <row r="29" spans="2:8" ht="24.95" customHeight="1" thickBot="1">
      <c r="B29" s="225" t="s">
        <v>139</v>
      </c>
      <c r="C29" s="225"/>
      <c r="D29" s="228">
        <f>SUM(D21:D28)</f>
        <v>369605</v>
      </c>
      <c r="E29" s="228">
        <f>SUM(E21:E28)</f>
        <v>9438374</v>
      </c>
      <c r="F29" s="215">
        <f>SUM(F21:F28)</f>
        <v>682916</v>
      </c>
      <c r="G29" s="215"/>
      <c r="H29" s="216">
        <f>SUM(H21:H28)</f>
        <v>8633290</v>
      </c>
    </row>
    <row r="30" spans="2:8" ht="24.95" customHeight="1" thickBot="1">
      <c r="B30" s="212" t="s">
        <v>140</v>
      </c>
      <c r="C30" s="213"/>
      <c r="D30" s="215">
        <v>401754</v>
      </c>
      <c r="E30" s="215">
        <v>4725998</v>
      </c>
      <c r="F30" s="215">
        <v>4389987</v>
      </c>
      <c r="G30" s="215"/>
      <c r="H30" s="216">
        <v>336010</v>
      </c>
    </row>
    <row r="31" spans="2:8" ht="43.5" customHeight="1" thickBot="1">
      <c r="B31" s="225"/>
      <c r="C31" s="226" t="s">
        <v>141</v>
      </c>
      <c r="D31" s="227">
        <f>+D20+D29+D30</f>
        <v>30105679</v>
      </c>
      <c r="E31" s="227">
        <f>+E20+E29+E30</f>
        <v>50574301</v>
      </c>
      <c r="F31" s="227">
        <f>+F20+F29+F30</f>
        <v>37109459</v>
      </c>
      <c r="G31" s="228"/>
      <c r="H31" s="229">
        <f>+H20+H29+H30</f>
        <v>12422867</v>
      </c>
    </row>
    <row r="32" spans="2:8" ht="24.95" customHeight="1" thickBot="1">
      <c r="B32" s="225"/>
      <c r="C32" s="226" t="s">
        <v>142</v>
      </c>
      <c r="D32" s="227"/>
      <c r="E32" s="227"/>
      <c r="F32" s="228"/>
      <c r="G32" s="228"/>
      <c r="H32" s="229">
        <f>SUM(H31:H31)</f>
        <v>12422867</v>
      </c>
    </row>
    <row r="34" spans="3:6" ht="15" customHeight="1">
      <c r="C34" s="190" t="s">
        <v>143</v>
      </c>
      <c r="D34" s="189">
        <v>30105679</v>
      </c>
      <c r="E34" s="189">
        <v>50574301</v>
      </c>
      <c r="F34" s="189">
        <v>37109459</v>
      </c>
    </row>
    <row r="35" spans="3:6" ht="15" customHeight="1">
      <c r="D35" s="189">
        <f>D31-D34</f>
        <v>0</v>
      </c>
      <c r="E35" s="189">
        <f>E31-E34</f>
        <v>0</v>
      </c>
      <c r="F35" s="189">
        <f>F31-F34</f>
        <v>0</v>
      </c>
    </row>
  </sheetData>
  <mergeCells count="6">
    <mergeCell ref="B12:C12"/>
    <mergeCell ref="B1:H1"/>
    <mergeCell ref="B2:H2"/>
    <mergeCell ref="B4:C4"/>
    <mergeCell ref="D4:E4"/>
    <mergeCell ref="B6:C6"/>
  </mergeCells>
  <printOptions horizontalCentered="1" verticalCentered="1"/>
  <pageMargins left="0" right="0" top="0.98425196850393704" bottom="0.98425196850393704" header="0.51181102362204722" footer="0.51181102362204722"/>
  <pageSetup paperSize="9" scale="70" orientation="portrait" r:id="rId1"/>
  <headerFooter alignWithMargins="0">
    <oddHeader>&amp;R&amp;"Arial CE,Normál"&amp;16III.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07ű_maradvány összesen2025</vt:lpstr>
      <vt:lpstr>Intézményi maradvány_2025</vt:lpstr>
      <vt:lpstr>Önk_kötváll_KGY_2025</vt:lpstr>
      <vt:lpstr>'Intézményi maradvány_2025'!Nyomtatási_cím</vt:lpstr>
      <vt:lpstr>'07ű_maradvány összesen2025'!Nyomtatási_terület</vt:lpstr>
      <vt:lpstr>'Intézményi maradvány_2025'!Nyomtatási_terület</vt:lpstr>
      <vt:lpstr>Önk_kötváll_KGY_2025!Nyomtatási_terület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Vigh Péterné</dc:creator>
  <cp:lastModifiedBy>Horváth Ildikó dr.</cp:lastModifiedBy>
  <cp:lastPrinted>2026-05-06T08:44:46Z</cp:lastPrinted>
  <dcterms:created xsi:type="dcterms:W3CDTF">2025-04-22T11:24:40Z</dcterms:created>
  <dcterms:modified xsi:type="dcterms:W3CDTF">2026-05-19T08:50:27Z</dcterms:modified>
</cp:coreProperties>
</file>