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enzugy\2019\BESZAMOL\"/>
    </mc:Choice>
  </mc:AlternateContent>
  <xr:revisionPtr revIDLastSave="0" documentId="13_ncr:1_{2DEC4F61-0379-432C-8177-DCD8594A1A8D}" xr6:coauthVersionLast="43" xr6:coauthVersionMax="43" xr10:uidLastSave="{00000000-0000-0000-0000-000000000000}"/>
  <bookViews>
    <workbookView xWindow="-120" yWindow="-120" windowWidth="29040" windowHeight="15840" tabRatio="597" xr2:uid="{00000000-000D-0000-FFFF-FFFF00000000}"/>
  </bookViews>
  <sheets>
    <sheet name="07ű_maradvány összesen" sheetId="47" r:id="rId1"/>
    <sheet name="Intézményi_maradvány" sheetId="61" r:id="rId2"/>
    <sheet name="önkorm_kötvall" sheetId="52" r:id="rId3"/>
  </sheets>
  <externalReferences>
    <externalReference r:id="rId4"/>
    <externalReference r:id="rId5"/>
  </externalReferences>
  <definedNames>
    <definedName name="áfaössz16">#REF!</definedName>
    <definedName name="besz">#REF!</definedName>
    <definedName name="bk">#REF!</definedName>
    <definedName name="cel_c">#REF!</definedName>
    <definedName name="cel_g">#REF!</definedName>
    <definedName name="cel_k">#REF!</definedName>
    <definedName name="cel_m">#REF!</definedName>
    <definedName name="cel_p">#REF!</definedName>
    <definedName name="css" localSheetId="0">#REF!</definedName>
    <definedName name="css" localSheetId="1">#REF!</definedName>
    <definedName name="css" localSheetId="2">#REF!</definedName>
    <definedName name="css">#REF!</definedName>
    <definedName name="css_k">[1]Családsegítés!$C$27:$C$86</definedName>
    <definedName name="css_k_" localSheetId="0">#REF!</definedName>
    <definedName name="css_k_" localSheetId="1">#REF!</definedName>
    <definedName name="css_k_" localSheetId="2">#REF!</definedName>
    <definedName name="css_k_">#REF!</definedName>
    <definedName name="d">#REF!</definedName>
    <definedName name="feljéc" localSheetId="2">#REF!</definedName>
    <definedName name="feljéc">#REF!</definedName>
    <definedName name="ffff" localSheetId="0">#REF!</definedName>
    <definedName name="ffff" localSheetId="2">#REF!</definedName>
    <definedName name="ffff">#REF!</definedName>
    <definedName name="g">#REF!</definedName>
    <definedName name="gyj" localSheetId="0">#REF!</definedName>
    <definedName name="gyj" localSheetId="2">#REF!</definedName>
    <definedName name="gyj">#REF!</definedName>
    <definedName name="gyj_k">[1]Gyermekjóléti!$C$27:$C$86</definedName>
    <definedName name="gyj_k_" localSheetId="0">#REF!</definedName>
    <definedName name="gyj_k_" localSheetId="1">#REF!</definedName>
    <definedName name="gyj_k_" localSheetId="2">#REF!</definedName>
    <definedName name="gyj_k_">#REF!</definedName>
    <definedName name="gyj_kl">#REF!</definedName>
    <definedName name="k">#REF!</definedName>
    <definedName name="kjz" localSheetId="0">#REF!</definedName>
    <definedName name="kjz" localSheetId="2">#REF!</definedName>
    <definedName name="kjz">#REF!</definedName>
    <definedName name="kjz_k">[1]körjegyzőség!$C$9:$C$28</definedName>
    <definedName name="kjz_k_" localSheetId="0">#REF!</definedName>
    <definedName name="kjz_k_" localSheetId="1">#REF!</definedName>
    <definedName name="kjz_k_" localSheetId="2">#REF!</definedName>
    <definedName name="kjz_k_">#REF!</definedName>
    <definedName name="klj">#REF!</definedName>
    <definedName name="klj_k_">#REF!</definedName>
    <definedName name="nev_c" localSheetId="0">#REF!</definedName>
    <definedName name="nev_c" localSheetId="2">#REF!</definedName>
    <definedName name="nev_c">#REF!</definedName>
    <definedName name="nev_g" localSheetId="0">#REF!</definedName>
    <definedName name="nev_g" localSheetId="2">#REF!</definedName>
    <definedName name="nev_g">#REF!</definedName>
    <definedName name="nev_k" localSheetId="0">#REF!</definedName>
    <definedName name="nev_k" localSheetId="2">#REF!</definedName>
    <definedName name="nev_k">#REF!</definedName>
    <definedName name="normatíva">[2]Családsegítés!$C$27:$C$86</definedName>
    <definedName name="_xlnm.Print_Titles" localSheetId="1">Intézményi_maradvány!$A:$A,Intézményi_maradvány!$1:$10</definedName>
    <definedName name="_xlnm.Print_Area" localSheetId="0">'07ű_maradvány összesen'!$A$4:$F$31</definedName>
    <definedName name="_xlnm.Print_Area" localSheetId="1">Intézményi_maradvány!$A$1:$R$57</definedName>
    <definedName name="_xlnm.Print_Area" localSheetId="2">önkorm_kötvall!$B$1:$H$35</definedName>
    <definedName name="polg" localSheetId="1">#REF!</definedName>
    <definedName name="polg" localSheetId="2">#REF!</definedName>
    <definedName name="polg">#REF!</definedName>
    <definedName name="polg.hiv." localSheetId="1">#REF!</definedName>
    <definedName name="polg.hiv.">#REF!</definedName>
    <definedName name="polg.hiv.2" localSheetId="1">#REF!</definedName>
    <definedName name="polg.hiv.2">#REF!</definedName>
    <definedName name="Projektek_2019ei">#REF!</definedName>
    <definedName name="x" localSheetId="0">#REF!</definedName>
    <definedName name="x" localSheetId="1">#REF!</definedName>
    <definedName name="x" localSheetId="2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V56" i="61" l="1"/>
  <c r="S56" i="61"/>
  <c r="R56" i="61"/>
  <c r="N56" i="61"/>
  <c r="H56" i="61"/>
  <c r="D56" i="61"/>
  <c r="W56" i="61" s="1"/>
  <c r="V55" i="61"/>
  <c r="X55" i="61" s="1"/>
  <c r="S55" i="61"/>
  <c r="R55" i="61"/>
  <c r="N55" i="61"/>
  <c r="H55" i="61"/>
  <c r="D55" i="61"/>
  <c r="W55" i="61" s="1"/>
  <c r="H53" i="61"/>
  <c r="R51" i="61"/>
  <c r="Q51" i="61"/>
  <c r="P51" i="61"/>
  <c r="O51" i="61"/>
  <c r="N51" i="61"/>
  <c r="M51" i="61"/>
  <c r="L51" i="61"/>
  <c r="K51" i="61"/>
  <c r="J51" i="61"/>
  <c r="I51" i="61"/>
  <c r="G51" i="61"/>
  <c r="F51" i="61"/>
  <c r="V51" i="61" s="1"/>
  <c r="E51" i="61"/>
  <c r="C51" i="61"/>
  <c r="B51" i="61"/>
  <c r="V50" i="61"/>
  <c r="R50" i="61"/>
  <c r="N50" i="61"/>
  <c r="H50" i="61"/>
  <c r="S50" i="61" s="1"/>
  <c r="D50" i="61"/>
  <c r="W50" i="61" s="1"/>
  <c r="V49" i="61"/>
  <c r="R49" i="61"/>
  <c r="N49" i="61"/>
  <c r="H49" i="61"/>
  <c r="H51" i="61" s="1"/>
  <c r="S51" i="61" s="1"/>
  <c r="D49" i="61"/>
  <c r="W48" i="61"/>
  <c r="V48" i="61"/>
  <c r="X48" i="61" s="1"/>
  <c r="S48" i="61"/>
  <c r="V47" i="61"/>
  <c r="Q47" i="61"/>
  <c r="P47" i="61"/>
  <c r="O47" i="61"/>
  <c r="M47" i="61"/>
  <c r="L47" i="61"/>
  <c r="K47" i="61"/>
  <c r="J47" i="61"/>
  <c r="I47" i="61"/>
  <c r="G47" i="61"/>
  <c r="F47" i="61"/>
  <c r="E47" i="61"/>
  <c r="D47" i="61"/>
  <c r="W47" i="61" s="1"/>
  <c r="C47" i="61"/>
  <c r="B47" i="61"/>
  <c r="W46" i="61"/>
  <c r="V46" i="61"/>
  <c r="X46" i="61" s="1"/>
  <c r="R46" i="61"/>
  <c r="R47" i="61" s="1"/>
  <c r="N46" i="61"/>
  <c r="N47" i="61" s="1"/>
  <c r="S47" i="61" s="1"/>
  <c r="H46" i="61"/>
  <c r="H47" i="61" s="1"/>
  <c r="D46" i="61"/>
  <c r="W45" i="61"/>
  <c r="V45" i="61"/>
  <c r="X45" i="61" s="1"/>
  <c r="S45" i="61"/>
  <c r="V44" i="61"/>
  <c r="Q44" i="61"/>
  <c r="P44" i="61"/>
  <c r="O44" i="61"/>
  <c r="M44" i="61"/>
  <c r="L44" i="61"/>
  <c r="K44" i="61"/>
  <c r="J44" i="61"/>
  <c r="I44" i="61"/>
  <c r="H44" i="61"/>
  <c r="G44" i="61"/>
  <c r="F44" i="61"/>
  <c r="E44" i="61"/>
  <c r="D44" i="61"/>
  <c r="W44" i="61" s="1"/>
  <c r="C44" i="61"/>
  <c r="B44" i="61"/>
  <c r="W43" i="61"/>
  <c r="X43" i="61" s="1"/>
  <c r="V43" i="61"/>
  <c r="R43" i="61"/>
  <c r="R44" i="61" s="1"/>
  <c r="N43" i="61"/>
  <c r="H43" i="61"/>
  <c r="D43" i="61"/>
  <c r="W42" i="61"/>
  <c r="X42" i="61" s="1"/>
  <c r="V42" i="61"/>
  <c r="S42" i="61"/>
  <c r="Q41" i="61"/>
  <c r="Q52" i="61" s="1"/>
  <c r="P41" i="61"/>
  <c r="P52" i="61" s="1"/>
  <c r="O41" i="61"/>
  <c r="O52" i="61" s="1"/>
  <c r="N41" i="61"/>
  <c r="S41" i="61" s="1"/>
  <c r="M41" i="61"/>
  <c r="M52" i="61" s="1"/>
  <c r="M54" i="61" s="1"/>
  <c r="M57" i="61" s="1"/>
  <c r="L41" i="61"/>
  <c r="K41" i="61"/>
  <c r="J41" i="61"/>
  <c r="I41" i="61"/>
  <c r="I52" i="61" s="1"/>
  <c r="G41" i="61"/>
  <c r="G52" i="61" s="1"/>
  <c r="G54" i="61" s="1"/>
  <c r="G57" i="61" s="1"/>
  <c r="F41" i="61"/>
  <c r="F52" i="61" s="1"/>
  <c r="E41" i="61"/>
  <c r="V41" i="61" s="1"/>
  <c r="C41" i="61"/>
  <c r="B41" i="61"/>
  <c r="B52" i="61" s="1"/>
  <c r="B54" i="61" s="1"/>
  <c r="B57" i="61" s="1"/>
  <c r="V40" i="61"/>
  <c r="S40" i="61"/>
  <c r="R40" i="61"/>
  <c r="N40" i="61"/>
  <c r="H40" i="61"/>
  <c r="D40" i="61"/>
  <c r="W40" i="61" s="1"/>
  <c r="X40" i="61" s="1"/>
  <c r="V39" i="61"/>
  <c r="S39" i="61"/>
  <c r="R39" i="61"/>
  <c r="N39" i="61"/>
  <c r="H39" i="61"/>
  <c r="D39" i="61"/>
  <c r="W39" i="61" s="1"/>
  <c r="X39" i="61" s="1"/>
  <c r="V38" i="61"/>
  <c r="S38" i="61"/>
  <c r="R38" i="61"/>
  <c r="N38" i="61"/>
  <c r="H38" i="61"/>
  <c r="D38" i="61"/>
  <c r="W38" i="61" s="1"/>
  <c r="X38" i="61" s="1"/>
  <c r="V37" i="61"/>
  <c r="S37" i="61"/>
  <c r="R37" i="61"/>
  <c r="N37" i="61"/>
  <c r="H37" i="61"/>
  <c r="D37" i="61"/>
  <c r="W37" i="61" s="1"/>
  <c r="X37" i="61" s="1"/>
  <c r="V36" i="61"/>
  <c r="S36" i="61"/>
  <c r="R36" i="61"/>
  <c r="N36" i="61"/>
  <c r="H36" i="61"/>
  <c r="H41" i="61" s="1"/>
  <c r="H52" i="61" s="1"/>
  <c r="H54" i="61" s="1"/>
  <c r="H57" i="61" s="1"/>
  <c r="D36" i="61"/>
  <c r="D41" i="61" s="1"/>
  <c r="X35" i="61"/>
  <c r="W35" i="61"/>
  <c r="V35" i="61"/>
  <c r="S35" i="61"/>
  <c r="X34" i="61"/>
  <c r="W34" i="61"/>
  <c r="V34" i="61"/>
  <c r="S34" i="61"/>
  <c r="K33" i="61"/>
  <c r="K53" i="61" s="1"/>
  <c r="C33" i="61"/>
  <c r="C53" i="61" s="1"/>
  <c r="B33" i="61"/>
  <c r="B53" i="61" s="1"/>
  <c r="Q32" i="61"/>
  <c r="Q33" i="61" s="1"/>
  <c r="Q53" i="61" s="1"/>
  <c r="P32" i="61"/>
  <c r="P33" i="61" s="1"/>
  <c r="P53" i="61" s="1"/>
  <c r="O32" i="61"/>
  <c r="O33" i="61" s="1"/>
  <c r="O53" i="61" s="1"/>
  <c r="K32" i="61"/>
  <c r="I32" i="61"/>
  <c r="I33" i="61" s="1"/>
  <c r="I53" i="61" s="1"/>
  <c r="H32" i="61"/>
  <c r="H33" i="61" s="1"/>
  <c r="G32" i="61"/>
  <c r="G33" i="61" s="1"/>
  <c r="G53" i="61" s="1"/>
  <c r="C32" i="61"/>
  <c r="W31" i="61"/>
  <c r="V31" i="61"/>
  <c r="X31" i="61" s="1"/>
  <c r="R31" i="61"/>
  <c r="N31" i="61"/>
  <c r="S31" i="61" s="1"/>
  <c r="H31" i="61"/>
  <c r="D31" i="61"/>
  <c r="Q30" i="61"/>
  <c r="P30" i="61"/>
  <c r="O30" i="61"/>
  <c r="M30" i="61"/>
  <c r="M32" i="61" s="1"/>
  <c r="M33" i="61" s="1"/>
  <c r="M53" i="61" s="1"/>
  <c r="L30" i="61"/>
  <c r="L32" i="61" s="1"/>
  <c r="L33" i="61" s="1"/>
  <c r="L53" i="61" s="1"/>
  <c r="K30" i="61"/>
  <c r="J30" i="61"/>
  <c r="J32" i="61" s="1"/>
  <c r="J33" i="61" s="1"/>
  <c r="J53" i="61" s="1"/>
  <c r="I30" i="61"/>
  <c r="H30" i="61"/>
  <c r="G30" i="61"/>
  <c r="F30" i="61"/>
  <c r="F32" i="61" s="1"/>
  <c r="F33" i="61" s="1"/>
  <c r="F53" i="61" s="1"/>
  <c r="E30" i="61"/>
  <c r="E32" i="61" s="1"/>
  <c r="D30" i="61"/>
  <c r="D32" i="61" s="1"/>
  <c r="C30" i="61"/>
  <c r="B30" i="61"/>
  <c r="B32" i="61" s="1"/>
  <c r="W29" i="61"/>
  <c r="X29" i="61" s="1"/>
  <c r="V29" i="61"/>
  <c r="R29" i="61"/>
  <c r="N29" i="61"/>
  <c r="S29" i="61" s="1"/>
  <c r="H29" i="61"/>
  <c r="D29" i="61"/>
  <c r="W28" i="61"/>
  <c r="X28" i="61" s="1"/>
  <c r="V28" i="61"/>
  <c r="R28" i="61"/>
  <c r="N28" i="61"/>
  <c r="S28" i="61" s="1"/>
  <c r="H28" i="61"/>
  <c r="D28" i="61"/>
  <c r="W27" i="61"/>
  <c r="X27" i="61" s="1"/>
  <c r="V27" i="61"/>
  <c r="R27" i="61"/>
  <c r="N27" i="61"/>
  <c r="S27" i="61" s="1"/>
  <c r="H27" i="61"/>
  <c r="D27" i="61"/>
  <c r="W26" i="61"/>
  <c r="X26" i="61" s="1"/>
  <c r="V26" i="61"/>
  <c r="R26" i="61"/>
  <c r="N26" i="61"/>
  <c r="S26" i="61" s="1"/>
  <c r="H26" i="61"/>
  <c r="D26" i="61"/>
  <c r="W25" i="61"/>
  <c r="X25" i="61" s="1"/>
  <c r="V25" i="61"/>
  <c r="R25" i="61"/>
  <c r="N25" i="61"/>
  <c r="S25" i="61" s="1"/>
  <c r="H25" i="61"/>
  <c r="D25" i="61"/>
  <c r="W24" i="61"/>
  <c r="X24" i="61" s="1"/>
  <c r="V24" i="61"/>
  <c r="R24" i="61"/>
  <c r="N24" i="61"/>
  <c r="S24" i="61" s="1"/>
  <c r="H24" i="61"/>
  <c r="D24" i="61"/>
  <c r="W23" i="61"/>
  <c r="X23" i="61" s="1"/>
  <c r="V23" i="61"/>
  <c r="R23" i="61"/>
  <c r="N23" i="61"/>
  <c r="S23" i="61" s="1"/>
  <c r="H23" i="61"/>
  <c r="D23" i="61"/>
  <c r="W22" i="61"/>
  <c r="X22" i="61" s="1"/>
  <c r="V22" i="61"/>
  <c r="R22" i="61"/>
  <c r="N22" i="61"/>
  <c r="S22" i="61" s="1"/>
  <c r="H22" i="61"/>
  <c r="D22" i="61"/>
  <c r="W21" i="61"/>
  <c r="X21" i="61" s="1"/>
  <c r="V21" i="61"/>
  <c r="R21" i="61"/>
  <c r="N21" i="61"/>
  <c r="S21" i="61" s="1"/>
  <c r="H21" i="61"/>
  <c r="D21" i="61"/>
  <c r="W20" i="61"/>
  <c r="X20" i="61" s="1"/>
  <c r="V20" i="61"/>
  <c r="R20" i="61"/>
  <c r="N20" i="61"/>
  <c r="S20" i="61" s="1"/>
  <c r="H20" i="61"/>
  <c r="D20" i="61"/>
  <c r="W19" i="61"/>
  <c r="X19" i="61" s="1"/>
  <c r="V19" i="61"/>
  <c r="R19" i="61"/>
  <c r="N19" i="61"/>
  <c r="S19" i="61" s="1"/>
  <c r="H19" i="61"/>
  <c r="D19" i="61"/>
  <c r="W18" i="61"/>
  <c r="X18" i="61" s="1"/>
  <c r="V18" i="61"/>
  <c r="R18" i="61"/>
  <c r="N18" i="61"/>
  <c r="S18" i="61" s="1"/>
  <c r="H18" i="61"/>
  <c r="D18" i="61"/>
  <c r="W17" i="61"/>
  <c r="X17" i="61" s="1"/>
  <c r="V17" i="61"/>
  <c r="R17" i="61"/>
  <c r="N17" i="61"/>
  <c r="S17" i="61" s="1"/>
  <c r="H17" i="61"/>
  <c r="D17" i="61"/>
  <c r="W16" i="61"/>
  <c r="X16" i="61" s="1"/>
  <c r="V16" i="61"/>
  <c r="R16" i="61"/>
  <c r="N16" i="61"/>
  <c r="S16" i="61" s="1"/>
  <c r="H16" i="61"/>
  <c r="D16" i="61"/>
  <c r="W15" i="61"/>
  <c r="X15" i="61" s="1"/>
  <c r="V15" i="61"/>
  <c r="R15" i="61"/>
  <c r="N15" i="61"/>
  <c r="S15" i="61" s="1"/>
  <c r="H15" i="61"/>
  <c r="D15" i="61"/>
  <c r="W14" i="61"/>
  <c r="X14" i="61" s="1"/>
  <c r="V14" i="61"/>
  <c r="R14" i="61"/>
  <c r="N14" i="61"/>
  <c r="S14" i="61" s="1"/>
  <c r="H14" i="61"/>
  <c r="D14" i="61"/>
  <c r="W13" i="61"/>
  <c r="X13" i="61" s="1"/>
  <c r="V13" i="61"/>
  <c r="R13" i="61"/>
  <c r="N13" i="61"/>
  <c r="S13" i="61" s="1"/>
  <c r="H13" i="61"/>
  <c r="D13" i="61"/>
  <c r="W12" i="61"/>
  <c r="X12" i="61" s="1"/>
  <c r="V12" i="61"/>
  <c r="R12" i="61"/>
  <c r="N12" i="61"/>
  <c r="H12" i="61"/>
  <c r="D12" i="61"/>
  <c r="W32" i="61" l="1"/>
  <c r="D33" i="61"/>
  <c r="L52" i="61"/>
  <c r="L54" i="61" s="1"/>
  <c r="L57" i="61" s="1"/>
  <c r="X47" i="61"/>
  <c r="X56" i="61"/>
  <c r="V32" i="61"/>
  <c r="X32" i="61" s="1"/>
  <c r="E33" i="61"/>
  <c r="C52" i="61"/>
  <c r="C54" i="61" s="1"/>
  <c r="C57" i="61" s="1"/>
  <c r="O54" i="61"/>
  <c r="O57" i="61" s="1"/>
  <c r="N30" i="61"/>
  <c r="S12" i="61"/>
  <c r="W49" i="61"/>
  <c r="X49" i="61" s="1"/>
  <c r="D51" i="61"/>
  <c r="W51" i="61" s="1"/>
  <c r="X51" i="61" s="1"/>
  <c r="V30" i="61"/>
  <c r="X30" i="61" s="1"/>
  <c r="R41" i="61"/>
  <c r="R52" i="61" s="1"/>
  <c r="I54" i="61"/>
  <c r="I57" i="61" s="1"/>
  <c r="Q54" i="61"/>
  <c r="Q57" i="61" s="1"/>
  <c r="X50" i="61"/>
  <c r="E52" i="61"/>
  <c r="D52" i="61"/>
  <c r="F54" i="61"/>
  <c r="F57" i="61" s="1"/>
  <c r="P54" i="61"/>
  <c r="P57" i="61" s="1"/>
  <c r="W30" i="61"/>
  <c r="J52" i="61"/>
  <c r="J54" i="61" s="1"/>
  <c r="J57" i="61" s="1"/>
  <c r="W41" i="61"/>
  <c r="X41" i="61" s="1"/>
  <c r="N44" i="61"/>
  <c r="S44" i="61" s="1"/>
  <c r="S43" i="61"/>
  <c r="R30" i="61"/>
  <c r="R32" i="61" s="1"/>
  <c r="R33" i="61" s="1"/>
  <c r="R53" i="61" s="1"/>
  <c r="K52" i="61"/>
  <c r="K54" i="61" s="1"/>
  <c r="K57" i="61" s="1"/>
  <c r="X44" i="61"/>
  <c r="W36" i="61"/>
  <c r="X36" i="61" s="1"/>
  <c r="S46" i="61"/>
  <c r="S49" i="61"/>
  <c r="N32" i="61" l="1"/>
  <c r="S30" i="61"/>
  <c r="V52" i="61"/>
  <c r="X52" i="61" s="1"/>
  <c r="D53" i="61"/>
  <c r="W53" i="61" s="1"/>
  <c r="W33" i="61"/>
  <c r="N52" i="61"/>
  <c r="R54" i="61"/>
  <c r="R57" i="61" s="1"/>
  <c r="D54" i="61"/>
  <c r="W52" i="61"/>
  <c r="E53" i="61"/>
  <c r="V53" i="61" s="1"/>
  <c r="V33" i="61"/>
  <c r="D57" i="61" l="1"/>
  <c r="W57" i="61" s="1"/>
  <c r="W54" i="61"/>
  <c r="S52" i="61"/>
  <c r="X33" i="61"/>
  <c r="E54" i="61"/>
  <c r="X53" i="61"/>
  <c r="S32" i="61"/>
  <c r="N33" i="61"/>
  <c r="N53" i="61" l="1"/>
  <c r="S33" i="61"/>
  <c r="E57" i="61"/>
  <c r="V54" i="61"/>
  <c r="X54" i="61" s="1"/>
  <c r="S53" i="61" l="1"/>
  <c r="N54" i="61"/>
  <c r="V57" i="61"/>
  <c r="X57" i="61" s="1"/>
  <c r="H58" i="61"/>
  <c r="N57" i="61" l="1"/>
  <c r="S54" i="61"/>
  <c r="S57" i="61" l="1"/>
  <c r="R58" i="61"/>
  <c r="E29" i="47" l="1"/>
  <c r="E28" i="47"/>
  <c r="E27" i="47"/>
  <c r="E26" i="47"/>
  <c r="D23" i="47"/>
  <c r="C23" i="47"/>
  <c r="E22" i="47"/>
  <c r="E21" i="47"/>
  <c r="D20" i="47"/>
  <c r="C20" i="47"/>
  <c r="E19" i="47"/>
  <c r="E18" i="47"/>
  <c r="D16" i="47"/>
  <c r="C16" i="47"/>
  <c r="E15" i="47"/>
  <c r="E14" i="47"/>
  <c r="D13" i="47"/>
  <c r="C13" i="47"/>
  <c r="E12" i="47"/>
  <c r="E11" i="47"/>
  <c r="E16" i="47" l="1"/>
  <c r="E23" i="47"/>
  <c r="E20" i="47"/>
  <c r="E13" i="47"/>
  <c r="C17" i="47"/>
  <c r="D24" i="47"/>
  <c r="C24" i="47"/>
  <c r="D17" i="47"/>
  <c r="E24" i="47" l="1"/>
  <c r="D25" i="47"/>
  <c r="E17" i="47"/>
  <c r="C25" i="47"/>
  <c r="E25" i="47" l="1"/>
  <c r="G27" i="47" s="1"/>
  <c r="G28" i="47" l="1"/>
  <c r="H32" i="52" l="1"/>
  <c r="D32" i="52" l="1"/>
  <c r="E32" i="52"/>
  <c r="F32" i="52"/>
  <c r="H20" i="52" l="1"/>
  <c r="D20" i="52"/>
  <c r="D34" i="52" s="1"/>
  <c r="E20" i="52"/>
  <c r="E34" i="52" s="1"/>
  <c r="H34" i="52" l="1"/>
  <c r="F20" i="52" l="1"/>
  <c r="F34" i="52" s="1"/>
  <c r="H35" i="52"/>
</calcChain>
</file>

<file path=xl/sharedStrings.xml><?xml version="1.0" encoding="utf-8"?>
<sst xmlns="http://schemas.openxmlformats.org/spreadsheetml/2006/main" count="182" uniqueCount="154">
  <si>
    <t>Oktatási ágazat kiadásai</t>
  </si>
  <si>
    <t>Szociális ágazat kiadásai</t>
  </si>
  <si>
    <t>Egészségügyi ágazat kiadásai</t>
  </si>
  <si>
    <t>Sport ágazat kiadásai</t>
  </si>
  <si>
    <t>Megnevezés</t>
  </si>
  <si>
    <t>Költségvetési szervek beruházásai és felújításai</t>
  </si>
  <si>
    <t>2.</t>
  </si>
  <si>
    <t>Polgármesteri Hivatal</t>
  </si>
  <si>
    <t>Munkáltatói kölcsön</t>
  </si>
  <si>
    <t>Vásárcsarnok</t>
  </si>
  <si>
    <t>Finanszírozási műveletek</t>
  </si>
  <si>
    <t>összesen</t>
  </si>
  <si>
    <t>mód.ei.</t>
  </si>
  <si>
    <t>teljesítés</t>
  </si>
  <si>
    <t>Lakásalap</t>
  </si>
  <si>
    <t>1.</t>
  </si>
  <si>
    <t>4.</t>
  </si>
  <si>
    <t>Vagyongazdálkodás</t>
  </si>
  <si>
    <t>5.</t>
  </si>
  <si>
    <t>6.</t>
  </si>
  <si>
    <t>Beruházások</t>
  </si>
  <si>
    <t>Városfejlesztési célok</t>
  </si>
  <si>
    <t>Fejlesztési céltartalék</t>
  </si>
  <si>
    <t>eredeti ei.</t>
  </si>
  <si>
    <t>Mesebolt Bábszínház</t>
  </si>
  <si>
    <t>Összesen</t>
  </si>
  <si>
    <t>GAMESZ</t>
  </si>
  <si>
    <t>I-XII.hó</t>
  </si>
  <si>
    <t>2018.évi</t>
  </si>
  <si>
    <t>MARADVÁNYKIMUTATÁS</t>
  </si>
  <si>
    <t>Intézmények</t>
  </si>
  <si>
    <t>Önkormányzat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</si>
  <si>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</si>
  <si>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</si>
  <si>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</si>
  <si>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</si>
  <si>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</si>
  <si>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</si>
  <si>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</si>
  <si>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</si>
  <si>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</si>
  <si>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</si>
  <si>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</si>
  <si>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</si>
  <si>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</si>
  <si>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</si>
  <si>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</si>
  <si>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</si>
  <si>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</si>
  <si>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</si>
  <si>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</si>
  <si>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maradvány</t>
  </si>
  <si>
    <t>teljesítése és jóváhagyásra javasolt maradványa</t>
  </si>
  <si>
    <t>ezer Ft</t>
  </si>
  <si>
    <t>Jóváhagyásra</t>
  </si>
  <si>
    <t>javasolt előirányzat</t>
  </si>
  <si>
    <t>Ágazati kiadások intézmények nélkül</t>
  </si>
  <si>
    <t>Kulturális kiadások,média</t>
  </si>
  <si>
    <t>Gyermek és Ifjuságvédelem kiadásai</t>
  </si>
  <si>
    <t>Egyéb más ágazathoz nem sorolható int.és felad.</t>
  </si>
  <si>
    <t>Kommunális városüzemeltetési kiadások</t>
  </si>
  <si>
    <t>Út-híd fenntartás, felújítás kiadásai</t>
  </si>
  <si>
    <t>Tartalék</t>
  </si>
  <si>
    <t xml:space="preserve">Intézmények működési kiadásai </t>
  </si>
  <si>
    <r>
      <t>Intézmények</t>
    </r>
    <r>
      <rPr>
        <i/>
        <sz val="12"/>
        <rFont val="Arial CE"/>
        <family val="2"/>
        <charset val="238"/>
      </rPr>
      <t xml:space="preserve">  -önkormányzati támogatása</t>
    </r>
  </si>
  <si>
    <t xml:space="preserve">                       - saját bevétele terhére kiadás</t>
  </si>
  <si>
    <t xml:space="preserve"> Működési kiadások mindösszesen</t>
  </si>
  <si>
    <t>Pénzeszköz átadás</t>
  </si>
  <si>
    <t xml:space="preserve">Intézmények fejlesztési kiadásai </t>
  </si>
  <si>
    <t>Fejlesztési kiadások összesen</t>
  </si>
  <si>
    <t>KIADÁSOK MINDÖSSZESEN</t>
  </si>
  <si>
    <t>Kötelezettség mindösszesen</t>
  </si>
  <si>
    <t>Szombathely Megyei Jogú Város Önkormányzata kiadásai</t>
  </si>
  <si>
    <t>Szombathely Megyei Jogú Város Önkormányzata és intézményei 2018. évi maradványkimutatása</t>
  </si>
  <si>
    <t>Szombathely Megyei Jogú Város Önkormányzata Intézményei</t>
  </si>
  <si>
    <t>2018. évi maradványának elszámolása</t>
  </si>
  <si>
    <t>Jóváhagyásra kerülő 2018. évi maradvány elszámolása</t>
  </si>
  <si>
    <t>2018. évi beszámoló</t>
  </si>
  <si>
    <t>Kiutalatlan</t>
  </si>
  <si>
    <t xml:space="preserve">Összes </t>
  </si>
  <si>
    <t>Kötelezettségvállalással</t>
  </si>
  <si>
    <t>Szabad</t>
  </si>
  <si>
    <t>ELVONÁS</t>
  </si>
  <si>
    <t>Személyi</t>
  </si>
  <si>
    <t>Munkaadót</t>
  </si>
  <si>
    <t xml:space="preserve">Dologi </t>
  </si>
  <si>
    <t>Ellátottak</t>
  </si>
  <si>
    <t>Egyéb</t>
  </si>
  <si>
    <t>Felhalmozási</t>
  </si>
  <si>
    <t>07. űrlap szerinti</t>
  </si>
  <si>
    <t>irányító szervi</t>
  </si>
  <si>
    <t xml:space="preserve">terhelt </t>
  </si>
  <si>
    <t>kerülő</t>
  </si>
  <si>
    <t>juttatások</t>
  </si>
  <si>
    <t xml:space="preserve">terhelő </t>
  </si>
  <si>
    <t>kiadások</t>
  </si>
  <si>
    <t xml:space="preserve">pénzbeli </t>
  </si>
  <si>
    <t>működési</t>
  </si>
  <si>
    <t>támogatás</t>
  </si>
  <si>
    <t xml:space="preserve">(Indokolt feladatokkal, </t>
  </si>
  <si>
    <t>járulékok</t>
  </si>
  <si>
    <t>juttatásai</t>
  </si>
  <si>
    <t xml:space="preserve">célú </t>
  </si>
  <si>
    <t xml:space="preserve">működési </t>
  </si>
  <si>
    <t>felhalmozási</t>
  </si>
  <si>
    <t>(Ávr.150.§. alapján)</t>
  </si>
  <si>
    <t>közgyűlési és bizottsági</t>
  </si>
  <si>
    <t>kötelezettség</t>
  </si>
  <si>
    <t xml:space="preserve"> Beruházások</t>
  </si>
  <si>
    <t>Felújítások</t>
  </si>
  <si>
    <t xml:space="preserve">Egyéb </t>
  </si>
  <si>
    <t>határozatok alapján)</t>
  </si>
  <si>
    <t xml:space="preserve"> felhalmozási </t>
  </si>
  <si>
    <t>3.=1.+2.</t>
  </si>
  <si>
    <t>7.=4.+5.</t>
  </si>
  <si>
    <t>célú kiadások</t>
  </si>
  <si>
    <t xml:space="preserve">Ó v o d á k </t>
  </si>
  <si>
    <t>Aréna Óvoda</t>
  </si>
  <si>
    <t>Barátság Óvoda</t>
  </si>
  <si>
    <t>Pipitér Óvoda (Bem.J.u.9.)</t>
  </si>
  <si>
    <t>Hétszínvirág (Bem J. u. 33.) Óvoda</t>
  </si>
  <si>
    <t>Szivárvány Óvoda (Deák F.u.)</t>
  </si>
  <si>
    <t>Donászy M. Utcai Óvoda</t>
  </si>
  <si>
    <t>Mesevár (Gagarin u.) Óvoda</t>
  </si>
  <si>
    <t>Játéksziget (Győzelem u). Óvoda</t>
  </si>
  <si>
    <t>Kőrösi Csoma Sándor Utcai Óvoda</t>
  </si>
  <si>
    <t>Gazdag Erzsi Óvoda (Krúdy Gy. u.)</t>
  </si>
  <si>
    <t>Maros  Óvoda</t>
  </si>
  <si>
    <t>Vadvirág Óvoda</t>
  </si>
  <si>
    <t>Margaréta Óvoda</t>
  </si>
  <si>
    <t>Napsugár Óvoda</t>
  </si>
  <si>
    <t>Szűrcsapó Óvoda</t>
  </si>
  <si>
    <t>Mocorgó(Váci M. u.) Óvoda</t>
  </si>
  <si>
    <t>Benczur Gyula Utcai  Óvoda</t>
  </si>
  <si>
    <t>Weöres Sándor Óvoda(Márton Á. u.)</t>
  </si>
  <si>
    <t>Óvodák  összesen:</t>
  </si>
  <si>
    <t>Óvodák és GAMESZ összesen:</t>
  </si>
  <si>
    <t xml:space="preserve">Oktatási Intézmények összesen: </t>
  </si>
  <si>
    <t>Nem oktatási intézmények:</t>
  </si>
  <si>
    <t>Kulturális intézmények</t>
  </si>
  <si>
    <t>Agora Szombathelyi Kulturális és Turisztikai Központ</t>
  </si>
  <si>
    <t>Savaria Szimfonikus Zenekar</t>
  </si>
  <si>
    <t>Berzsenyi Dániel Könyvtár</t>
  </si>
  <si>
    <t>Savaria Múzeum</t>
  </si>
  <si>
    <t xml:space="preserve">Összesen:                                       </t>
  </si>
  <si>
    <t>Egyéb intézmények</t>
  </si>
  <si>
    <t>Egészségügyi intézmények</t>
  </si>
  <si>
    <t>Egészségügyi és Kulturális  GESZ</t>
  </si>
  <si>
    <t>Szociális intézmények</t>
  </si>
  <si>
    <t>Egyesitett Bölcsődei Intézmény</t>
  </si>
  <si>
    <t>Pálos Károly Szociális Szolgáltató Központ és Gyermekjóléti Szolgálat</t>
  </si>
  <si>
    <t>Intézmények összesen:</t>
  </si>
  <si>
    <t>Közterület-Felügyelet</t>
  </si>
  <si>
    <t>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</si>
</sst>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8"/>
      <name val="Times New Roman CE"/>
      <charset val="238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b/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i/>
      <sz val="12"/>
      <name val="Arial CE"/>
      <family val="2"/>
      <charset val="238"/>
    </font>
    <font>
      <sz val="11"/>
      <color indexed="8"/>
      <name val="Calibri"/>
      <family val="2"/>
    </font>
    <font>
      <sz val="12"/>
      <color rgb="FFFF0000"/>
      <name val="Arial CE"/>
      <family val="2"/>
      <charset val="238"/>
    </font>
    <font>
      <sz val="10"/>
      <name val="MS Sans Serif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charset val="238"/>
    </font>
    <font>
      <u/>
      <sz val="12"/>
      <name val="Arial CE"/>
      <family val="2"/>
      <charset val="238"/>
    </font>
    <font>
      <sz val="12"/>
      <name val="Times New Roman CE"/>
      <charset val="238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3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8" borderId="0" applyNumberFormat="0" applyBorder="0" applyAlignment="0" applyProtection="0"/>
    <xf numFmtId="0" fontId="29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16" borderId="0" applyNumberFormat="0" applyBorder="0" applyAlignment="0" applyProtection="0"/>
    <xf numFmtId="0" fontId="29" fillId="12" borderId="0" applyNumberFormat="0" applyBorder="0" applyAlignment="0" applyProtection="0"/>
    <xf numFmtId="0" fontId="29" fillId="4" borderId="0" applyNumberFormat="0" applyBorder="0" applyAlignment="0" applyProtection="0"/>
    <xf numFmtId="0" fontId="29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0" fontId="30" fillId="19" borderId="0" applyNumberFormat="0" applyBorder="0" applyAlignment="0" applyProtection="0"/>
    <xf numFmtId="0" fontId="30" fillId="5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18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3" borderId="0" applyNumberFormat="0" applyBorder="0" applyAlignment="0" applyProtection="0"/>
    <xf numFmtId="0" fontId="31" fillId="10" borderId="0" applyNumberFormat="0" applyBorder="0" applyAlignment="0" applyProtection="0"/>
    <xf numFmtId="0" fontId="13" fillId="15" borderId="1" applyNumberFormat="0" applyAlignment="0" applyProtection="0"/>
    <xf numFmtId="0" fontId="32" fillId="24" borderId="1" applyNumberFormat="0" applyAlignment="0" applyProtection="0"/>
    <xf numFmtId="0" fontId="33" fillId="25" borderId="2" applyNumberFormat="0" applyAlignment="0" applyProtection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5" borderId="2" applyNumberFormat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5" fillId="11" borderId="0" applyNumberFormat="0" applyBorder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9" fillId="7" borderId="1" applyNumberFormat="0" applyAlignment="0" applyProtection="0"/>
    <xf numFmtId="0" fontId="1" fillId="6" borderId="10" applyNumberFormat="0" applyFont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20" fillId="8" borderId="0" applyNumberFormat="0" applyBorder="0" applyAlignment="0" applyProtection="0"/>
    <xf numFmtId="0" fontId="21" fillId="26" borderId="11" applyNumberFormat="0" applyAlignment="0" applyProtection="0"/>
    <xf numFmtId="0" fontId="40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41" fillId="15" borderId="0" applyNumberFormat="0" applyBorder="0" applyAlignment="0" applyProtection="0"/>
    <xf numFmtId="0" fontId="47" fillId="0" borderId="0"/>
    <xf numFmtId="0" fontId="7" fillId="0" borderId="0"/>
    <xf numFmtId="0" fontId="2" fillId="0" borderId="0"/>
    <xf numFmtId="0" fontId="29" fillId="6" borderId="10" applyNumberFormat="0" applyFont="0" applyAlignment="0" applyProtection="0"/>
    <xf numFmtId="0" fontId="42" fillId="24" borderId="11" applyNumberFormat="0" applyAlignment="0" applyProtection="0"/>
    <xf numFmtId="0" fontId="23" fillId="0" borderId="13" applyNumberFormat="0" applyFill="0" applyAlignment="0" applyProtection="0"/>
    <xf numFmtId="0" fontId="24" fillId="12" borderId="0" applyNumberFormat="0" applyBorder="0" applyAlignment="0" applyProtection="0"/>
    <xf numFmtId="0" fontId="25" fillId="15" borderId="0" applyNumberFormat="0" applyBorder="0" applyAlignment="0" applyProtection="0"/>
    <xf numFmtId="0" fontId="26" fillId="26" borderId="1" applyNumberFormat="0" applyAlignment="0" applyProtection="0"/>
    <xf numFmtId="0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9" fillId="0" borderId="0"/>
    <xf numFmtId="0" fontId="52" fillId="0" borderId="0"/>
    <xf numFmtId="0" fontId="51" fillId="0" borderId="0"/>
    <xf numFmtId="0" fontId="1" fillId="0" borderId="0"/>
    <xf numFmtId="0" fontId="54" fillId="0" borderId="0"/>
    <xf numFmtId="0" fontId="2" fillId="0" borderId="0"/>
    <xf numFmtId="0" fontId="54" fillId="0" borderId="0"/>
  </cellStyleXfs>
  <cellXfs count="233">
    <xf numFmtId="0" fontId="0" fillId="0" borderId="0" xfId="0"/>
    <xf numFmtId="0" fontId="27" fillId="0" borderId="0" xfId="86" applyFont="1"/>
    <xf numFmtId="3" fontId="27" fillId="0" borderId="0" xfId="86" applyNumberFormat="1" applyFont="1"/>
    <xf numFmtId="0" fontId="27" fillId="0" borderId="47" xfId="86" applyFont="1" applyBorder="1" applyAlignment="1">
      <alignment vertical="top" wrapText="1"/>
    </xf>
    <xf numFmtId="0" fontId="27" fillId="0" borderId="61" xfId="86" applyFont="1" applyBorder="1" applyAlignment="1">
      <alignment horizontal="center" vertical="top" wrapText="1"/>
    </xf>
    <xf numFmtId="3" fontId="27" fillId="0" borderId="37" xfId="86" applyNumberFormat="1" applyFont="1" applyBorder="1" applyAlignment="1">
      <alignment horizontal="center" vertical="top" wrapText="1"/>
    </xf>
    <xf numFmtId="0" fontId="27" fillId="0" borderId="37" xfId="86" applyFont="1" applyBorder="1"/>
    <xf numFmtId="0" fontId="27" fillId="0" borderId="63" xfId="86" applyFont="1" applyBorder="1"/>
    <xf numFmtId="0" fontId="27" fillId="0" borderId="25" xfId="86" applyFont="1" applyBorder="1" applyAlignment="1">
      <alignment horizontal="center" vertical="top" wrapText="1"/>
    </xf>
    <xf numFmtId="0" fontId="8" fillId="0" borderId="0" xfId="86" applyFont="1" applyAlignment="1">
      <alignment horizontal="center" vertical="center" wrapText="1"/>
    </xf>
    <xf numFmtId="3" fontId="8" fillId="0" borderId="15" xfId="86" applyNumberFormat="1" applyFont="1" applyBorder="1" applyAlignment="1">
      <alignment horizontal="center" vertical="center" wrapText="1"/>
    </xf>
    <xf numFmtId="0" fontId="8" fillId="0" borderId="15" xfId="86" applyFont="1" applyBorder="1" applyAlignment="1">
      <alignment horizontal="center" vertical="center" wrapText="1"/>
    </xf>
    <xf numFmtId="0" fontId="8" fillId="0" borderId="27" xfId="86" applyFont="1" applyBorder="1" applyAlignment="1">
      <alignment horizontal="center" vertical="center" wrapText="1"/>
    </xf>
    <xf numFmtId="0" fontId="27" fillId="0" borderId="64" xfId="86" applyFont="1" applyBorder="1" applyAlignment="1">
      <alignment horizontal="center" vertical="top" wrapText="1"/>
    </xf>
    <xf numFmtId="0" fontId="27" fillId="0" borderId="54" xfId="86" applyFont="1" applyBorder="1" applyAlignment="1">
      <alignment horizontal="center" vertical="top" wrapText="1"/>
    </xf>
    <xf numFmtId="3" fontId="27" fillId="0" borderId="59" xfId="86" applyNumberFormat="1" applyFont="1" applyBorder="1" applyAlignment="1">
      <alignment horizontal="center" vertical="top" wrapText="1"/>
    </xf>
    <xf numFmtId="0" fontId="27" fillId="0" borderId="59" xfId="86" applyFont="1" applyBorder="1" applyAlignment="1">
      <alignment horizontal="center" vertical="top" wrapText="1"/>
    </xf>
    <xf numFmtId="0" fontId="27" fillId="0" borderId="65" xfId="86" applyFont="1" applyBorder="1" applyAlignment="1">
      <alignment horizontal="center" vertical="top" wrapText="1"/>
    </xf>
    <xf numFmtId="0" fontId="27" fillId="0" borderId="47" xfId="86" applyFont="1" applyBorder="1" applyAlignment="1">
      <alignment horizontal="center" vertical="center" wrapText="1"/>
    </xf>
    <xf numFmtId="0" fontId="27" fillId="0" borderId="61" xfId="86" applyFont="1" applyBorder="1" applyAlignment="1">
      <alignment horizontal="left" vertical="center" wrapText="1"/>
    </xf>
    <xf numFmtId="3" fontId="27" fillId="0" borderId="37" xfId="86" applyNumberFormat="1" applyFont="1" applyBorder="1" applyAlignment="1">
      <alignment vertical="center" wrapText="1"/>
    </xf>
    <xf numFmtId="3" fontId="27" fillId="0" borderId="63" xfId="86" applyNumberFormat="1" applyFont="1" applyBorder="1" applyAlignment="1">
      <alignment vertical="center" wrapText="1"/>
    </xf>
    <xf numFmtId="0" fontId="27" fillId="0" borderId="25" xfId="86" applyFont="1" applyBorder="1" applyAlignment="1">
      <alignment horizontal="center" vertical="center" wrapText="1"/>
    </xf>
    <xf numFmtId="0" fontId="27" fillId="0" borderId="0" xfId="86" applyFont="1" applyAlignment="1">
      <alignment horizontal="left" vertical="center" wrapText="1"/>
    </xf>
    <xf numFmtId="3" fontId="27" fillId="0" borderId="15" xfId="86" applyNumberFormat="1" applyFont="1" applyBorder="1" applyAlignment="1">
      <alignment vertical="center" wrapText="1"/>
    </xf>
    <xf numFmtId="3" fontId="27" fillId="0" borderId="27" xfId="86" applyNumberFormat="1" applyFont="1" applyBorder="1" applyAlignment="1">
      <alignment vertical="center" wrapText="1"/>
    </xf>
    <xf numFmtId="0" fontId="8" fillId="0" borderId="25" xfId="86" applyFont="1" applyBorder="1" applyAlignment="1">
      <alignment horizontal="center" vertical="center" wrapText="1"/>
    </xf>
    <xf numFmtId="0" fontId="8" fillId="0" borderId="0" xfId="86" applyFont="1" applyAlignment="1">
      <alignment horizontal="left" vertical="center" wrapText="1"/>
    </xf>
    <xf numFmtId="3" fontId="8" fillId="0" borderId="15" xfId="86" applyNumberFormat="1" applyFont="1" applyBorder="1" applyAlignment="1">
      <alignment vertical="center" wrapText="1"/>
    </xf>
    <xf numFmtId="3" fontId="8" fillId="0" borderId="27" xfId="86" applyNumberFormat="1" applyFont="1" applyBorder="1" applyAlignment="1">
      <alignment vertical="center" wrapText="1"/>
    </xf>
    <xf numFmtId="3" fontId="8" fillId="0" borderId="59" xfId="86" applyNumberFormat="1" applyFont="1" applyBorder="1" applyAlignment="1">
      <alignment vertical="center" wrapText="1"/>
    </xf>
    <xf numFmtId="0" fontId="8" fillId="0" borderId="31" xfId="86" applyFont="1" applyBorder="1" applyAlignment="1">
      <alignment horizontal="center" vertical="center" wrapText="1"/>
    </xf>
    <xf numFmtId="0" fontId="8" fillId="0" borderId="22" xfId="86" applyFont="1" applyBorder="1" applyAlignment="1">
      <alignment horizontal="left" vertical="center" wrapText="1"/>
    </xf>
    <xf numFmtId="3" fontId="8" fillId="0" borderId="30" xfId="86" applyNumberFormat="1" applyFont="1" applyBorder="1" applyAlignment="1">
      <alignment vertical="center" wrapText="1"/>
    </xf>
    <xf numFmtId="3" fontId="8" fillId="0" borderId="51" xfId="86" applyNumberFormat="1" applyFont="1" applyBorder="1" applyAlignment="1">
      <alignment vertical="center" wrapText="1"/>
    </xf>
    <xf numFmtId="0" fontId="8" fillId="0" borderId="64" xfId="86" applyFont="1" applyBorder="1" applyAlignment="1">
      <alignment horizontal="center" vertical="center" wrapText="1"/>
    </xf>
    <xf numFmtId="0" fontId="8" fillId="0" borderId="54" xfId="86" applyFont="1" applyBorder="1" applyAlignment="1">
      <alignment horizontal="left" vertical="center" wrapText="1"/>
    </xf>
    <xf numFmtId="3" fontId="8" fillId="0" borderId="65" xfId="86" applyNumberFormat="1" applyFont="1" applyBorder="1" applyAlignment="1">
      <alignment vertical="center" wrapText="1"/>
    </xf>
    <xf numFmtId="3" fontId="4" fillId="0" borderId="0" xfId="89" applyNumberFormat="1" applyFont="1" applyFill="1"/>
    <xf numFmtId="3" fontId="4" fillId="0" borderId="0" xfId="89" applyNumberFormat="1" applyFont="1" applyFill="1" applyAlignment="1">
      <alignment horizontal="right"/>
    </xf>
    <xf numFmtId="3" fontId="3" fillId="0" borderId="0" xfId="89" applyNumberFormat="1" applyFont="1" applyFill="1" applyAlignment="1">
      <alignment horizontal="right"/>
    </xf>
    <xf numFmtId="3" fontId="3" fillId="0" borderId="34" xfId="89" applyNumberFormat="1" applyFont="1" applyFill="1" applyBorder="1" applyAlignment="1">
      <alignment horizontal="center"/>
    </xf>
    <xf numFmtId="3" fontId="3" fillId="0" borderId="48" xfId="89" applyNumberFormat="1" applyFont="1" applyFill="1" applyBorder="1" applyAlignment="1">
      <alignment horizontal="left"/>
    </xf>
    <xf numFmtId="3" fontId="4" fillId="0" borderId="19" xfId="89" applyNumberFormat="1" applyFont="1" applyFill="1" applyBorder="1"/>
    <xf numFmtId="3" fontId="3" fillId="0" borderId="16" xfId="89" applyNumberFormat="1" applyFont="1" applyFill="1" applyBorder="1" applyAlignment="1">
      <alignment horizontal="right"/>
    </xf>
    <xf numFmtId="3" fontId="3" fillId="0" borderId="30" xfId="89" applyNumberFormat="1" applyFont="1" applyFill="1" applyBorder="1" applyAlignment="1">
      <alignment horizontal="center"/>
    </xf>
    <xf numFmtId="3" fontId="3" fillId="0" borderId="29" xfId="89" applyNumberFormat="1" applyFont="1" applyFill="1" applyBorder="1" applyAlignment="1">
      <alignment horizontal="center"/>
    </xf>
    <xf numFmtId="3" fontId="3" fillId="0" borderId="42" xfId="89" applyNumberFormat="1" applyFont="1" applyFill="1" applyBorder="1" applyAlignment="1">
      <alignment horizontal="justify"/>
    </xf>
    <xf numFmtId="3" fontId="4" fillId="0" borderId="15" xfId="89" applyNumberFormat="1" applyFont="1" applyFill="1" applyBorder="1" applyAlignment="1">
      <alignment horizontal="right"/>
    </xf>
    <xf numFmtId="3" fontId="4" fillId="0" borderId="25" xfId="89" applyNumberFormat="1" applyFont="1" applyFill="1" applyBorder="1" applyAlignment="1">
      <alignment horizontal="right"/>
    </xf>
    <xf numFmtId="3" fontId="4" fillId="0" borderId="48" xfId="89" applyNumberFormat="1" applyFont="1" applyFill="1" applyBorder="1" applyAlignment="1">
      <alignment horizontal="right"/>
    </xf>
    <xf numFmtId="3" fontId="4" fillId="0" borderId="18" xfId="89" applyNumberFormat="1" applyFont="1" applyFill="1" applyBorder="1"/>
    <xf numFmtId="3" fontId="48" fillId="0" borderId="41" xfId="89" applyNumberFormat="1" applyFont="1" applyFill="1" applyBorder="1" applyAlignment="1">
      <alignment horizontal="right"/>
    </xf>
    <xf numFmtId="3" fontId="4" fillId="0" borderId="38" xfId="89" applyNumberFormat="1" applyFont="1" applyFill="1" applyBorder="1"/>
    <xf numFmtId="3" fontId="53" fillId="0" borderId="61" xfId="89" applyNumberFormat="1" applyFont="1" applyFill="1" applyBorder="1" applyAlignment="1">
      <alignment horizontal="justify"/>
    </xf>
    <xf numFmtId="3" fontId="4" fillId="0" borderId="47" xfId="89" applyNumberFormat="1" applyFont="1" applyFill="1" applyBorder="1"/>
    <xf numFmtId="3" fontId="4" fillId="0" borderId="52" xfId="89" applyNumberFormat="1" applyFont="1" applyFill="1" applyBorder="1"/>
    <xf numFmtId="3" fontId="7" fillId="0" borderId="18" xfId="89" applyNumberFormat="1" applyFont="1" applyFill="1" applyBorder="1"/>
    <xf numFmtId="3" fontId="4" fillId="0" borderId="0" xfId="89" applyNumberFormat="1" applyFont="1" applyFill="1" applyAlignment="1">
      <alignment horizontal="left"/>
    </xf>
    <xf numFmtId="3" fontId="4" fillId="0" borderId="25" xfId="89" applyNumberFormat="1" applyFont="1" applyFill="1" applyBorder="1"/>
    <xf numFmtId="3" fontId="46" fillId="0" borderId="18" xfId="89" applyNumberFormat="1" applyFont="1" applyFill="1" applyBorder="1"/>
    <xf numFmtId="3" fontId="46" fillId="0" borderId="0" xfId="89" applyNumberFormat="1" applyFont="1" applyFill="1" applyAlignment="1">
      <alignment horizontal="left"/>
    </xf>
    <xf numFmtId="3" fontId="4" fillId="0" borderId="41" xfId="89" applyNumberFormat="1" applyFont="1" applyFill="1" applyBorder="1"/>
    <xf numFmtId="3" fontId="28" fillId="0" borderId="17" xfId="89" applyNumberFormat="1" applyFont="1" applyFill="1" applyBorder="1"/>
    <xf numFmtId="3" fontId="28" fillId="0" borderId="22" xfId="89" applyNumberFormat="1" applyFont="1" applyFill="1" applyBorder="1"/>
    <xf numFmtId="3" fontId="28" fillId="0" borderId="30" xfId="89" applyNumberFormat="1" applyFont="1" applyFill="1" applyBorder="1"/>
    <xf numFmtId="3" fontId="28" fillId="0" borderId="31" xfId="89" applyNumberFormat="1" applyFont="1" applyFill="1" applyBorder="1"/>
    <xf numFmtId="3" fontId="28" fillId="0" borderId="43" xfId="89" applyNumberFormat="1" applyFont="1" applyFill="1" applyBorder="1"/>
    <xf numFmtId="3" fontId="10" fillId="0" borderId="0" xfId="89" applyNumberFormat="1" applyFont="1" applyFill="1"/>
    <xf numFmtId="0" fontId="6" fillId="0" borderId="23" xfId="90" applyFont="1" applyFill="1" applyBorder="1"/>
    <xf numFmtId="3" fontId="4" fillId="0" borderId="33" xfId="89" applyNumberFormat="1" applyFont="1" applyFill="1" applyBorder="1"/>
    <xf numFmtId="3" fontId="6" fillId="0" borderId="34" xfId="90" applyNumberFormat="1" applyFont="1" applyFill="1" applyBorder="1"/>
    <xf numFmtId="0" fontId="6" fillId="0" borderId="18" xfId="90" applyFont="1" applyFill="1" applyBorder="1"/>
    <xf numFmtId="3" fontId="6" fillId="0" borderId="25" xfId="90" applyNumberFormat="1" applyFont="1" applyFill="1" applyBorder="1"/>
    <xf numFmtId="0" fontId="4" fillId="0" borderId="18" xfId="0" applyFont="1" applyFill="1" applyBorder="1"/>
    <xf numFmtId="3" fontId="5" fillId="0" borderId="17" xfId="89" applyNumberFormat="1" applyFont="1" applyFill="1" applyBorder="1"/>
    <xf numFmtId="3" fontId="5" fillId="0" borderId="22" xfId="89" applyNumberFormat="1" applyFont="1" applyFill="1" applyBorder="1"/>
    <xf numFmtId="3" fontId="5" fillId="0" borderId="31" xfId="89" applyNumberFormat="1" applyFont="1" applyFill="1" applyBorder="1"/>
    <xf numFmtId="3" fontId="5" fillId="0" borderId="43" xfId="89" applyNumberFormat="1" applyFont="1" applyFill="1" applyBorder="1"/>
    <xf numFmtId="3" fontId="5" fillId="0" borderId="19" xfId="89" applyNumberFormat="1" applyFont="1" applyFill="1" applyBorder="1"/>
    <xf numFmtId="3" fontId="5" fillId="0" borderId="16" xfId="89" applyNumberFormat="1" applyFont="1" applyFill="1" applyBorder="1"/>
    <xf numFmtId="3" fontId="5" fillId="0" borderId="39" xfId="89" applyNumberFormat="1" applyFont="1" applyFill="1" applyBorder="1"/>
    <xf numFmtId="3" fontId="5" fillId="0" borderId="29" xfId="89" applyNumberFormat="1" applyFont="1" applyFill="1" applyBorder="1"/>
    <xf numFmtId="3" fontId="5" fillId="0" borderId="42" xfId="89" applyNumberFormat="1" applyFont="1" applyFill="1" applyBorder="1"/>
    <xf numFmtId="3" fontId="4" fillId="0" borderId="41" xfId="89" applyNumberFormat="1" applyFont="1" applyFill="1" applyBorder="1" applyAlignment="1">
      <alignment horizontal="right"/>
    </xf>
    <xf numFmtId="3" fontId="6" fillId="0" borderId="48" xfId="90" applyNumberFormat="1" applyFont="1" applyFill="1" applyBorder="1"/>
    <xf numFmtId="3" fontId="6" fillId="0" borderId="41" xfId="90" applyNumberFormat="1" applyFont="1" applyFill="1" applyBorder="1"/>
    <xf numFmtId="3" fontId="5" fillId="0" borderId="44" xfId="89" applyNumberFormat="1" applyFont="1" applyFill="1" applyBorder="1"/>
    <xf numFmtId="3" fontId="56" fillId="0" borderId="32" xfId="91" applyNumberFormat="1" applyFont="1" applyFill="1" applyBorder="1" applyAlignment="1">
      <alignment horizontal="right"/>
    </xf>
    <xf numFmtId="3" fontId="56" fillId="0" borderId="40" xfId="91" applyNumberFormat="1" applyFont="1" applyFill="1" applyBorder="1" applyAlignment="1">
      <alignment horizontal="right"/>
    </xf>
    <xf numFmtId="3" fontId="55" fillId="0" borderId="32" xfId="91" applyNumberFormat="1" applyFont="1" applyFill="1" applyBorder="1"/>
    <xf numFmtId="3" fontId="55" fillId="0" borderId="34" xfId="91" applyNumberFormat="1" applyFont="1" applyFill="1" applyBorder="1"/>
    <xf numFmtId="3" fontId="55" fillId="0" borderId="48" xfId="91" applyNumberFormat="1" applyFont="1" applyFill="1" applyBorder="1"/>
    <xf numFmtId="3" fontId="55" fillId="0" borderId="33" xfId="91" applyNumberFormat="1" applyFont="1" applyFill="1" applyBorder="1"/>
    <xf numFmtId="3" fontId="55" fillId="0" borderId="36" xfId="91" applyNumberFormat="1" applyFont="1" applyFill="1" applyBorder="1"/>
    <xf numFmtId="3" fontId="6" fillId="0" borderId="68" xfId="91" applyNumberFormat="1" applyFont="1" applyFill="1" applyBorder="1" applyProtection="1"/>
    <xf numFmtId="3" fontId="56" fillId="0" borderId="59" xfId="91" applyNumberFormat="1" applyFont="1" applyFill="1" applyBorder="1" applyAlignment="1">
      <alignment horizontal="right"/>
    </xf>
    <xf numFmtId="3" fontId="56" fillId="0" borderId="65" xfId="91" applyNumberFormat="1" applyFont="1" applyFill="1" applyBorder="1" applyAlignment="1">
      <alignment horizontal="right"/>
    </xf>
    <xf numFmtId="3" fontId="55" fillId="0" borderId="65" xfId="91" applyNumberFormat="1" applyFont="1" applyFill="1" applyBorder="1" applyAlignment="1">
      <alignment horizontal="right"/>
    </xf>
    <xf numFmtId="3" fontId="55" fillId="0" borderId="59" xfId="91" applyNumberFormat="1" applyFont="1" applyFill="1" applyBorder="1" applyAlignment="1">
      <alignment horizontal="right"/>
    </xf>
    <xf numFmtId="3" fontId="55" fillId="0" borderId="59" xfId="91" applyNumberFormat="1" applyFont="1" applyFill="1" applyBorder="1" applyAlignment="1" applyProtection="1">
      <alignment horizontal="right"/>
    </xf>
    <xf numFmtId="3" fontId="55" fillId="0" borderId="64" xfId="91" applyNumberFormat="1" applyFont="1" applyFill="1" applyBorder="1" applyAlignment="1">
      <alignment horizontal="right"/>
    </xf>
    <xf numFmtId="3" fontId="55" fillId="0" borderId="62" xfId="91" applyNumberFormat="1" applyFont="1" applyFill="1" applyBorder="1" applyAlignment="1">
      <alignment horizontal="right"/>
    </xf>
    <xf numFmtId="3" fontId="55" fillId="0" borderId="54" xfId="91" applyNumberFormat="1" applyFont="1" applyFill="1" applyBorder="1" applyAlignment="1">
      <alignment horizontal="right"/>
    </xf>
    <xf numFmtId="3" fontId="55" fillId="0" borderId="58" xfId="91" applyNumberFormat="1" applyFont="1" applyFill="1" applyBorder="1" applyAlignment="1">
      <alignment horizontal="right"/>
    </xf>
    <xf numFmtId="3" fontId="6" fillId="0" borderId="0" xfId="91" applyNumberFormat="1" applyFont="1" applyFill="1"/>
    <xf numFmtId="3" fontId="6" fillId="0" borderId="66" xfId="91" applyNumberFormat="1" applyFont="1" applyFill="1" applyBorder="1" applyProtection="1"/>
    <xf numFmtId="3" fontId="6" fillId="0" borderId="26" xfId="91" applyNumberFormat="1" applyFont="1" applyFill="1" applyBorder="1" applyProtection="1"/>
    <xf numFmtId="3" fontId="60" fillId="0" borderId="60" xfId="91" applyNumberFormat="1" applyFont="1" applyFill="1" applyBorder="1" applyAlignment="1" applyProtection="1">
      <alignment horizontal="left"/>
    </xf>
    <xf numFmtId="3" fontId="61" fillId="0" borderId="69" xfId="91" applyNumberFormat="1" applyFont="1" applyFill="1" applyBorder="1" applyAlignment="1" applyProtection="1">
      <alignment horizontal="right"/>
    </xf>
    <xf numFmtId="3" fontId="61" fillId="0" borderId="55" xfId="91" applyNumberFormat="1" applyFont="1" applyFill="1" applyBorder="1" applyAlignment="1" applyProtection="1">
      <alignment horizontal="right"/>
    </xf>
    <xf numFmtId="3" fontId="61" fillId="0" borderId="44" xfId="91" applyNumberFormat="1" applyFont="1" applyFill="1" applyBorder="1" applyAlignment="1" applyProtection="1">
      <alignment horizontal="right"/>
    </xf>
    <xf numFmtId="3" fontId="61" fillId="0" borderId="21" xfId="91" applyNumberFormat="1" applyFont="1" applyFill="1" applyBorder="1" applyAlignment="1" applyProtection="1">
      <alignment horizontal="right"/>
    </xf>
    <xf numFmtId="3" fontId="61" fillId="0" borderId="46" xfId="91" applyNumberFormat="1" applyFont="1" applyFill="1" applyBorder="1" applyAlignment="1" applyProtection="1">
      <alignment horizontal="right"/>
    </xf>
    <xf numFmtId="3" fontId="60" fillId="0" borderId="0" xfId="91" applyNumberFormat="1" applyFont="1" applyFill="1"/>
    <xf numFmtId="3" fontId="55" fillId="0" borderId="15" xfId="91" applyNumberFormat="1" applyFont="1" applyFill="1" applyBorder="1" applyAlignment="1">
      <alignment horizontal="right"/>
    </xf>
    <xf numFmtId="3" fontId="55" fillId="0" borderId="25" xfId="91" applyNumberFormat="1" applyFont="1" applyFill="1" applyBorder="1" applyAlignment="1">
      <alignment horizontal="right"/>
    </xf>
    <xf numFmtId="3" fontId="57" fillId="0" borderId="53" xfId="91" applyNumberFormat="1" applyFont="1" applyFill="1" applyBorder="1" applyAlignment="1">
      <alignment horizontal="left"/>
    </xf>
    <xf numFmtId="3" fontId="55" fillId="0" borderId="57" xfId="91" applyNumberFormat="1" applyFont="1" applyFill="1" applyBorder="1" applyAlignment="1">
      <alignment horizontal="right"/>
    </xf>
    <xf numFmtId="3" fontId="55" fillId="0" borderId="16" xfId="91" applyNumberFormat="1" applyFont="1" applyFill="1" applyBorder="1" applyAlignment="1">
      <alignment horizontal="right"/>
    </xf>
    <xf numFmtId="3" fontId="55" fillId="0" borderId="42" xfId="91" applyNumberFormat="1" applyFont="1" applyFill="1" applyBorder="1" applyAlignment="1">
      <alignment horizontal="right"/>
    </xf>
    <xf numFmtId="3" fontId="55" fillId="0" borderId="39" xfId="91" applyNumberFormat="1" applyFont="1" applyFill="1" applyBorder="1" applyAlignment="1">
      <alignment horizontal="right"/>
    </xf>
    <xf numFmtId="3" fontId="55" fillId="0" borderId="49" xfId="91" applyNumberFormat="1" applyFont="1" applyFill="1" applyBorder="1" applyAlignment="1">
      <alignment horizontal="right"/>
    </xf>
    <xf numFmtId="3" fontId="57" fillId="0" borderId="0" xfId="91" applyNumberFormat="1" applyFont="1" applyFill="1"/>
    <xf numFmtId="3" fontId="58" fillId="0" borderId="24" xfId="91" applyNumberFormat="1" applyFont="1" applyFill="1" applyBorder="1" applyAlignment="1" applyProtection="1">
      <alignment horizontal="center" vertical="center"/>
    </xf>
    <xf numFmtId="3" fontId="55" fillId="0" borderId="40" xfId="91" applyNumberFormat="1" applyFont="1" applyFill="1" applyBorder="1" applyAlignment="1">
      <alignment horizontal="right"/>
    </xf>
    <xf numFmtId="3" fontId="55" fillId="0" borderId="32" xfId="91" applyNumberFormat="1" applyFont="1" applyFill="1" applyBorder="1" applyAlignment="1">
      <alignment horizontal="right"/>
    </xf>
    <xf numFmtId="3" fontId="59" fillId="0" borderId="32" xfId="91" applyNumberFormat="1" applyFont="1" applyFill="1" applyBorder="1" applyAlignment="1" applyProtection="1">
      <alignment horizontal="right" vertical="center"/>
    </xf>
    <xf numFmtId="3" fontId="55" fillId="0" borderId="34" xfId="91" applyNumberFormat="1" applyFont="1" applyFill="1" applyBorder="1" applyAlignment="1">
      <alignment horizontal="right"/>
    </xf>
    <xf numFmtId="3" fontId="55" fillId="0" borderId="48" xfId="91" applyNumberFormat="1" applyFont="1" applyFill="1" applyBorder="1" applyAlignment="1">
      <alignment horizontal="right"/>
    </xf>
    <xf numFmtId="3" fontId="55" fillId="0" borderId="33" xfId="91" applyNumberFormat="1" applyFont="1" applyFill="1" applyBorder="1" applyAlignment="1">
      <alignment horizontal="right"/>
    </xf>
    <xf numFmtId="3" fontId="55" fillId="0" borderId="36" xfId="91" applyNumberFormat="1" applyFont="1" applyFill="1" applyBorder="1" applyAlignment="1">
      <alignment horizontal="right"/>
    </xf>
    <xf numFmtId="3" fontId="60" fillId="0" borderId="26" xfId="91" applyNumberFormat="1" applyFont="1" applyFill="1" applyBorder="1" applyProtection="1"/>
    <xf numFmtId="3" fontId="56" fillId="0" borderId="27" xfId="91" applyNumberFormat="1" applyFont="1" applyFill="1" applyBorder="1" applyAlignment="1">
      <alignment horizontal="right"/>
    </xf>
    <xf numFmtId="3" fontId="55" fillId="0" borderId="27" xfId="91" applyNumberFormat="1" applyFont="1" applyFill="1" applyBorder="1" applyAlignment="1">
      <alignment horizontal="right"/>
    </xf>
    <xf numFmtId="3" fontId="55" fillId="0" borderId="0" xfId="91" applyNumberFormat="1" applyFont="1" applyFill="1" applyBorder="1" applyAlignment="1">
      <alignment horizontal="right"/>
    </xf>
    <xf numFmtId="3" fontId="61" fillId="0" borderId="15" xfId="91" applyNumberFormat="1" applyFont="1" applyFill="1" applyBorder="1" applyAlignment="1" applyProtection="1">
      <alignment horizontal="right"/>
    </xf>
    <xf numFmtId="3" fontId="56" fillId="0" borderId="15" xfId="91" applyNumberFormat="1" applyFont="1" applyFill="1" applyBorder="1" applyAlignment="1">
      <alignment horizontal="right"/>
    </xf>
    <xf numFmtId="3" fontId="55" fillId="0" borderId="41" xfId="91" applyNumberFormat="1" applyFont="1" applyFill="1" applyBorder="1" applyAlignment="1">
      <alignment horizontal="right"/>
    </xf>
    <xf numFmtId="3" fontId="55" fillId="0" borderId="50" xfId="91" applyNumberFormat="1" applyFont="1" applyFill="1" applyBorder="1" applyAlignment="1">
      <alignment horizontal="right"/>
    </xf>
    <xf numFmtId="3" fontId="6" fillId="0" borderId="26" xfId="91" applyNumberFormat="1" applyFont="1" applyFill="1" applyBorder="1" applyAlignment="1" applyProtection="1">
      <alignment wrapText="1"/>
    </xf>
    <xf numFmtId="3" fontId="6" fillId="0" borderId="70" xfId="91" applyNumberFormat="1" applyFont="1" applyFill="1" applyBorder="1" applyProtection="1"/>
    <xf numFmtId="3" fontId="55" fillId="0" borderId="67" xfId="91" applyNumberFormat="1" applyFont="1" applyFill="1" applyBorder="1" applyAlignment="1">
      <alignment horizontal="right"/>
    </xf>
    <xf numFmtId="3" fontId="55" fillId="0" borderId="28" xfId="91" applyNumberFormat="1" applyFont="1" applyFill="1" applyBorder="1" applyAlignment="1">
      <alignment horizontal="right"/>
    </xf>
    <xf numFmtId="3" fontId="55" fillId="0" borderId="28" xfId="91" applyNumberFormat="1" applyFont="1" applyFill="1" applyBorder="1" applyAlignment="1" applyProtection="1">
      <alignment horizontal="right"/>
    </xf>
    <xf numFmtId="3" fontId="55" fillId="0" borderId="35" xfId="91" applyNumberFormat="1" applyFont="1" applyFill="1" applyBorder="1" applyAlignment="1">
      <alignment horizontal="right"/>
    </xf>
    <xf numFmtId="3" fontId="60" fillId="0" borderId="53" xfId="91" applyNumberFormat="1" applyFont="1" applyFill="1" applyBorder="1" applyAlignment="1" applyProtection="1">
      <alignment horizontal="left"/>
    </xf>
    <xf numFmtId="3" fontId="61" fillId="0" borderId="51" xfId="91" applyNumberFormat="1" applyFont="1" applyFill="1" applyBorder="1" applyAlignment="1" applyProtection="1">
      <alignment horizontal="right"/>
    </xf>
    <xf numFmtId="3" fontId="61" fillId="0" borderId="22" xfId="91" applyNumberFormat="1" applyFont="1" applyFill="1" applyBorder="1" applyAlignment="1" applyProtection="1">
      <alignment horizontal="right"/>
    </xf>
    <xf numFmtId="3" fontId="61" fillId="0" borderId="43" xfId="91" applyNumberFormat="1" applyFont="1" applyFill="1" applyBorder="1" applyAlignment="1" applyProtection="1">
      <alignment horizontal="right"/>
    </xf>
    <xf numFmtId="3" fontId="61" fillId="0" borderId="30" xfId="91" applyNumberFormat="1" applyFont="1" applyFill="1" applyBorder="1" applyAlignment="1" applyProtection="1">
      <alignment horizontal="right"/>
    </xf>
    <xf numFmtId="3" fontId="61" fillId="0" borderId="45" xfId="91" applyNumberFormat="1" applyFont="1" applyFill="1" applyBorder="1" applyAlignment="1" applyProtection="1">
      <alignment horizontal="right"/>
    </xf>
    <xf numFmtId="3" fontId="55" fillId="0" borderId="15" xfId="91" applyNumberFormat="1" applyFont="1" applyFill="1" applyBorder="1" applyAlignment="1" applyProtection="1">
      <alignment horizontal="right"/>
    </xf>
    <xf numFmtId="3" fontId="6" fillId="0" borderId="0" xfId="91" applyNumberFormat="1" applyFont="1" applyFill="1" applyBorder="1"/>
    <xf numFmtId="3" fontId="60" fillId="0" borderId="56" xfId="91" applyNumberFormat="1" applyFont="1" applyFill="1" applyBorder="1" applyAlignment="1" applyProtection="1">
      <alignment horizontal="left"/>
    </xf>
    <xf numFmtId="3" fontId="61" fillId="0" borderId="57" xfId="91" applyNumberFormat="1" applyFont="1" applyFill="1" applyBorder="1" applyAlignment="1" applyProtection="1">
      <alignment horizontal="right"/>
    </xf>
    <xf numFmtId="3" fontId="61" fillId="0" borderId="16" xfId="91" applyNumberFormat="1" applyFont="1" applyFill="1" applyBorder="1" applyAlignment="1" applyProtection="1">
      <alignment horizontal="right"/>
    </xf>
    <xf numFmtId="3" fontId="61" fillId="0" borderId="42" xfId="91" applyNumberFormat="1" applyFont="1" applyFill="1" applyBorder="1" applyAlignment="1" applyProtection="1">
      <alignment horizontal="right"/>
    </xf>
    <xf numFmtId="3" fontId="61" fillId="0" borderId="39" xfId="91" applyNumberFormat="1" applyFont="1" applyFill="1" applyBorder="1" applyAlignment="1" applyProtection="1">
      <alignment horizontal="right"/>
    </xf>
    <xf numFmtId="3" fontId="61" fillId="0" borderId="49" xfId="91" applyNumberFormat="1" applyFont="1" applyFill="1" applyBorder="1" applyAlignment="1" applyProtection="1">
      <alignment horizontal="right"/>
    </xf>
    <xf numFmtId="3" fontId="60" fillId="0" borderId="26" xfId="91" applyNumberFormat="1" applyFont="1" applyFill="1" applyBorder="1" applyAlignment="1" applyProtection="1">
      <alignment horizontal="left"/>
    </xf>
    <xf numFmtId="3" fontId="6" fillId="0" borderId="66" xfId="91" applyNumberFormat="1" applyFont="1" applyFill="1" applyBorder="1" applyAlignment="1" applyProtection="1">
      <alignment wrapText="1"/>
    </xf>
    <xf numFmtId="3" fontId="57" fillId="0" borderId="60" xfId="91" applyNumberFormat="1" applyFont="1" applyFill="1" applyBorder="1" applyAlignment="1">
      <alignment horizontal="left"/>
    </xf>
    <xf numFmtId="3" fontId="57" fillId="0" borderId="53" xfId="91" applyNumberFormat="1" applyFont="1" applyFill="1" applyBorder="1" applyAlignment="1" applyProtection="1"/>
    <xf numFmtId="3" fontId="55" fillId="0" borderId="51" xfId="91" applyNumberFormat="1" applyFont="1" applyFill="1" applyBorder="1" applyAlignment="1" applyProtection="1">
      <alignment horizontal="right"/>
    </xf>
    <xf numFmtId="3" fontId="55" fillId="0" borderId="22" xfId="91" applyNumberFormat="1" applyFont="1" applyFill="1" applyBorder="1" applyAlignment="1" applyProtection="1">
      <alignment horizontal="right"/>
    </xf>
    <xf numFmtId="3" fontId="55" fillId="0" borderId="43" xfId="91" applyNumberFormat="1" applyFont="1" applyFill="1" applyBorder="1" applyAlignment="1" applyProtection="1">
      <alignment horizontal="right"/>
    </xf>
    <xf numFmtId="3" fontId="55" fillId="0" borderId="30" xfId="91" applyNumberFormat="1" applyFont="1" applyFill="1" applyBorder="1" applyAlignment="1" applyProtection="1">
      <alignment horizontal="right"/>
    </xf>
    <xf numFmtId="3" fontId="55" fillId="0" borderId="45" xfId="91" applyNumberFormat="1" applyFont="1" applyFill="1" applyBorder="1" applyAlignment="1" applyProtection="1">
      <alignment horizontal="right"/>
    </xf>
    <xf numFmtId="3" fontId="57" fillId="0" borderId="56" xfId="91" applyNumberFormat="1" applyFont="1" applyFill="1" applyBorder="1" applyAlignment="1" applyProtection="1">
      <alignment horizontal="left" vertical="center"/>
    </xf>
    <xf numFmtId="3" fontId="55" fillId="0" borderId="57" xfId="91" applyNumberFormat="1" applyFont="1" applyFill="1" applyBorder="1" applyAlignment="1" applyProtection="1">
      <alignment horizontal="right" vertical="center"/>
    </xf>
    <xf numFmtId="3" fontId="55" fillId="0" borderId="16" xfId="91" applyNumberFormat="1" applyFont="1" applyFill="1" applyBorder="1" applyAlignment="1" applyProtection="1">
      <alignment horizontal="right" vertical="center"/>
    </xf>
    <xf numFmtId="3" fontId="55" fillId="0" borderId="42" xfId="91" applyNumberFormat="1" applyFont="1" applyFill="1" applyBorder="1" applyAlignment="1" applyProtection="1">
      <alignment horizontal="right" vertical="center"/>
    </xf>
    <xf numFmtId="3" fontId="55" fillId="0" borderId="39" xfId="91" applyNumberFormat="1" applyFont="1" applyFill="1" applyBorder="1" applyAlignment="1" applyProtection="1">
      <alignment horizontal="right" vertical="center"/>
    </xf>
    <xf numFmtId="3" fontId="55" fillId="0" borderId="49" xfId="91" applyNumberFormat="1" applyFont="1" applyFill="1" applyBorder="1" applyAlignment="1" applyProtection="1">
      <alignment horizontal="right" vertical="center"/>
    </xf>
    <xf numFmtId="3" fontId="55" fillId="0" borderId="44" xfId="91" applyNumberFormat="1" applyFont="1" applyFill="1" applyBorder="1" applyAlignment="1">
      <alignment horizontal="right"/>
    </xf>
    <xf numFmtId="3" fontId="55" fillId="0" borderId="55" xfId="91" applyNumberFormat="1" applyFont="1" applyFill="1" applyBorder="1" applyAlignment="1">
      <alignment horizontal="right"/>
    </xf>
    <xf numFmtId="3" fontId="55" fillId="0" borderId="21" xfId="91" applyNumberFormat="1" applyFont="1" applyFill="1" applyBorder="1" applyAlignment="1">
      <alignment horizontal="right"/>
    </xf>
    <xf numFmtId="3" fontId="55" fillId="0" borderId="46" xfId="91" applyNumberFormat="1" applyFont="1" applyFill="1" applyBorder="1" applyAlignment="1">
      <alignment horizontal="right"/>
    </xf>
    <xf numFmtId="3" fontId="6" fillId="0" borderId="0" xfId="91" applyNumberFormat="1" applyFont="1" applyFill="1" applyBorder="1" applyAlignment="1">
      <alignment horizontal="right"/>
    </xf>
    <xf numFmtId="3" fontId="57" fillId="0" borderId="0" xfId="91" applyNumberFormat="1" applyFont="1" applyFill="1" applyBorder="1"/>
    <xf numFmtId="3" fontId="57" fillId="0" borderId="40" xfId="91" applyNumberFormat="1" applyFont="1" applyFill="1" applyBorder="1" applyAlignment="1">
      <alignment horizontal="center"/>
    </xf>
    <xf numFmtId="3" fontId="57" fillId="0" borderId="27" xfId="91" applyNumberFormat="1" applyFont="1" applyFill="1" applyBorder="1" applyAlignment="1">
      <alignment horizontal="center"/>
    </xf>
    <xf numFmtId="3" fontId="57" fillId="0" borderId="57" xfId="91" applyNumberFormat="1" applyFont="1" applyFill="1" applyBorder="1" applyAlignment="1">
      <alignment horizontal="center"/>
    </xf>
    <xf numFmtId="3" fontId="57" fillId="0" borderId="0" xfId="91" applyNumberFormat="1" applyFont="1" applyFill="1" applyBorder="1" applyAlignment="1">
      <alignment horizontal="right"/>
    </xf>
    <xf numFmtId="3" fontId="55" fillId="0" borderId="0" xfId="91" applyNumberFormat="1" applyFont="1" applyFill="1" applyAlignment="1">
      <alignment horizontal="left"/>
    </xf>
    <xf numFmtId="3" fontId="55" fillId="0" borderId="0" xfId="91" applyNumberFormat="1" applyFont="1" applyFill="1" applyAlignment="1">
      <alignment horizontal="center"/>
    </xf>
    <xf numFmtId="3" fontId="56" fillId="0" borderId="0" xfId="91" applyNumberFormat="1" applyFont="1" applyFill="1" applyAlignment="1">
      <alignment horizontal="left"/>
    </xf>
    <xf numFmtId="3" fontId="6" fillId="0" borderId="48" xfId="91" applyNumberFormat="1" applyFont="1" applyFill="1" applyBorder="1" applyAlignment="1">
      <alignment horizontal="left"/>
    </xf>
    <xf numFmtId="3" fontId="6" fillId="0" borderId="55" xfId="91" applyNumberFormat="1" applyFont="1" applyFill="1" applyBorder="1" applyAlignment="1">
      <alignment horizontal="left"/>
    </xf>
    <xf numFmtId="3" fontId="6" fillId="0" borderId="46" xfId="91" applyNumberFormat="1" applyFont="1" applyFill="1" applyBorder="1" applyAlignment="1">
      <alignment horizontal="left"/>
    </xf>
    <xf numFmtId="3" fontId="6" fillId="0" borderId="0" xfId="91" applyNumberFormat="1" applyFont="1" applyFill="1" applyAlignment="1">
      <alignment horizontal="left"/>
    </xf>
    <xf numFmtId="3" fontId="57" fillId="0" borderId="26" xfId="91" applyNumberFormat="1" applyFont="1" applyFill="1" applyBorder="1"/>
    <xf numFmtId="3" fontId="57" fillId="0" borderId="40" xfId="92" applyNumberFormat="1" applyFont="1" applyFill="1" applyBorder="1" applyAlignment="1">
      <alignment horizontal="center"/>
    </xf>
    <xf numFmtId="3" fontId="57" fillId="0" borderId="40" xfId="92" applyNumberFormat="1" applyFont="1" applyFill="1" applyBorder="1" applyAlignment="1">
      <alignment horizontal="center" vertical="center"/>
    </xf>
    <xf numFmtId="3" fontId="57" fillId="0" borderId="32" xfId="91" applyNumberFormat="1" applyFont="1" applyFill="1" applyBorder="1" applyAlignment="1">
      <alignment horizontal="center"/>
    </xf>
    <xf numFmtId="3" fontId="57" fillId="0" borderId="33" xfId="91" applyNumberFormat="1" applyFont="1" applyFill="1" applyBorder="1" applyAlignment="1">
      <alignment horizontal="center"/>
    </xf>
    <xf numFmtId="3" fontId="57" fillId="0" borderId="34" xfId="91" applyNumberFormat="1" applyFont="1" applyFill="1" applyBorder="1" applyAlignment="1">
      <alignment horizontal="center" wrapText="1"/>
    </xf>
    <xf numFmtId="3" fontId="57" fillId="0" borderId="48" xfId="91" applyNumberFormat="1" applyFont="1" applyFill="1" applyBorder="1" applyAlignment="1">
      <alignment horizontal="center" wrapText="1"/>
    </xf>
    <xf numFmtId="3" fontId="57" fillId="0" borderId="36" xfId="91" applyNumberFormat="1" applyFont="1" applyFill="1" applyBorder="1" applyAlignment="1">
      <alignment horizontal="center"/>
    </xf>
    <xf numFmtId="3" fontId="57" fillId="0" borderId="27" xfId="91" applyNumberFormat="1" applyFont="1" applyFill="1" applyBorder="1" applyAlignment="1">
      <alignment horizontal="center" vertical="center"/>
    </xf>
    <xf numFmtId="3" fontId="57" fillId="0" borderId="15" xfId="91" applyNumberFormat="1" applyFont="1" applyFill="1" applyBorder="1" applyAlignment="1">
      <alignment horizontal="center"/>
    </xf>
    <xf numFmtId="3" fontId="57" fillId="0" borderId="0" xfId="91" applyNumberFormat="1" applyFont="1" applyFill="1" applyBorder="1" applyAlignment="1">
      <alignment horizontal="center" vertical="center"/>
    </xf>
    <xf numFmtId="0" fontId="57" fillId="0" borderId="25" xfId="92" applyFont="1" applyFill="1" applyBorder="1" applyAlignment="1">
      <alignment horizontal="center" wrapText="1"/>
    </xf>
    <xf numFmtId="0" fontId="57" fillId="0" borderId="41" xfId="92" applyFont="1" applyFill="1" applyBorder="1" applyAlignment="1">
      <alignment horizontal="center" wrapText="1"/>
    </xf>
    <xf numFmtId="3" fontId="57" fillId="0" borderId="0" xfId="91" applyNumberFormat="1" applyFont="1" applyFill="1" applyBorder="1" applyAlignment="1">
      <alignment horizontal="center"/>
    </xf>
    <xf numFmtId="3" fontId="57" fillId="0" borderId="50" xfId="91" applyNumberFormat="1" applyFont="1" applyFill="1" applyBorder="1" applyAlignment="1">
      <alignment horizontal="center"/>
    </xf>
    <xf numFmtId="3" fontId="57" fillId="0" borderId="26" xfId="91" applyNumberFormat="1" applyFont="1" applyFill="1" applyBorder="1" applyAlignment="1">
      <alignment horizontal="center" vertical="center"/>
    </xf>
    <xf numFmtId="3" fontId="6" fillId="0" borderId="27" xfId="91" applyNumberFormat="1" applyFont="1" applyFill="1" applyBorder="1"/>
    <xf numFmtId="3" fontId="6" fillId="0" borderId="15" xfId="91" applyNumberFormat="1" applyFont="1" applyFill="1" applyBorder="1"/>
    <xf numFmtId="3" fontId="57" fillId="0" borderId="27" xfId="91" applyNumberFormat="1" applyFont="1" applyFill="1" applyBorder="1" applyAlignment="1">
      <alignment horizontal="center" vertical="center" wrapText="1"/>
    </xf>
    <xf numFmtId="3" fontId="57" fillId="0" borderId="15" xfId="91" applyNumberFormat="1" applyFont="1" applyFill="1" applyBorder="1"/>
    <xf numFmtId="3" fontId="57" fillId="0" borderId="56" xfId="91" applyNumberFormat="1" applyFont="1" applyFill="1" applyBorder="1" applyAlignment="1">
      <alignment horizontal="center" vertical="center"/>
    </xf>
    <xf numFmtId="3" fontId="57" fillId="0" borderId="39" xfId="91" applyNumberFormat="1" applyFont="1" applyFill="1" applyBorder="1"/>
    <xf numFmtId="3" fontId="57" fillId="0" borderId="16" xfId="91" applyNumberFormat="1" applyFont="1" applyFill="1" applyBorder="1" applyAlignment="1">
      <alignment horizontal="center" vertical="center"/>
    </xf>
    <xf numFmtId="3" fontId="57" fillId="0" borderId="39" xfId="91" applyNumberFormat="1" applyFont="1" applyFill="1" applyBorder="1" applyAlignment="1">
      <alignment horizontal="center"/>
    </xf>
    <xf numFmtId="0" fontId="57" fillId="0" borderId="29" xfId="92" applyFont="1" applyFill="1" applyBorder="1" applyAlignment="1">
      <alignment horizontal="center" wrapText="1"/>
    </xf>
    <xf numFmtId="0" fontId="57" fillId="0" borderId="42" xfId="92" applyFont="1" applyFill="1" applyBorder="1" applyAlignment="1">
      <alignment horizontal="center" wrapText="1"/>
    </xf>
    <xf numFmtId="3" fontId="57" fillId="0" borderId="16" xfId="91" applyNumberFormat="1" applyFont="1" applyFill="1" applyBorder="1" applyAlignment="1">
      <alignment horizontal="center"/>
    </xf>
    <xf numFmtId="3" fontId="57" fillId="0" borderId="42" xfId="91" applyNumberFormat="1" applyFont="1" applyFill="1" applyBorder="1" applyAlignment="1">
      <alignment horizontal="center"/>
    </xf>
    <xf numFmtId="3" fontId="58" fillId="0" borderId="24" xfId="91" applyNumberFormat="1" applyFont="1" applyFill="1" applyBorder="1" applyAlignment="1">
      <alignment horizontal="center" vertical="center"/>
    </xf>
    <xf numFmtId="3" fontId="59" fillId="0" borderId="32" xfId="91" applyNumberFormat="1" applyFont="1" applyFill="1" applyBorder="1" applyAlignment="1">
      <alignment horizontal="center" vertical="center"/>
    </xf>
    <xf numFmtId="3" fontId="55" fillId="0" borderId="0" xfId="91" applyNumberFormat="1" applyFont="1" applyFill="1" applyAlignment="1">
      <alignment horizontal="left" wrapText="1"/>
    </xf>
    <xf numFmtId="0" fontId="50" fillId="0" borderId="0" xfId="86" applyFont="1" applyAlignment="1">
      <alignment horizontal="center"/>
    </xf>
    <xf numFmtId="3" fontId="57" fillId="0" borderId="20" xfId="91" applyNumberFormat="1" applyFont="1" applyFill="1" applyBorder="1" applyAlignment="1">
      <alignment horizontal="center" vertical="center"/>
    </xf>
    <xf numFmtId="3" fontId="57" fillId="0" borderId="55" xfId="91" applyNumberFormat="1" applyFont="1" applyFill="1" applyBorder="1" applyAlignment="1">
      <alignment horizontal="center" vertical="center"/>
    </xf>
    <xf numFmtId="3" fontId="57" fillId="0" borderId="46" xfId="91" applyNumberFormat="1" applyFont="1" applyFill="1" applyBorder="1" applyAlignment="1">
      <alignment horizontal="center" vertical="center"/>
    </xf>
    <xf numFmtId="3" fontId="9" fillId="0" borderId="0" xfId="89" applyNumberFormat="1" applyFont="1" applyFill="1" applyAlignment="1">
      <alignment horizontal="center"/>
    </xf>
    <xf numFmtId="3" fontId="3" fillId="0" borderId="23" xfId="89" applyNumberFormat="1" applyFont="1" applyFill="1" applyBorder="1" applyAlignment="1">
      <alignment horizontal="center"/>
    </xf>
    <xf numFmtId="3" fontId="3" fillId="0" borderId="40" xfId="89" applyNumberFormat="1" applyFont="1" applyFill="1" applyBorder="1" applyAlignment="1">
      <alignment horizontal="center"/>
    </xf>
    <xf numFmtId="3" fontId="3" fillId="0" borderId="34" xfId="89" applyNumberFormat="1" applyFont="1" applyFill="1" applyBorder="1" applyAlignment="1">
      <alignment horizontal="center"/>
    </xf>
    <xf numFmtId="3" fontId="53" fillId="0" borderId="23" xfId="89" applyNumberFormat="1" applyFont="1" applyFill="1" applyBorder="1" applyAlignment="1">
      <alignment horizontal="center"/>
    </xf>
    <xf numFmtId="3" fontId="53" fillId="0" borderId="40" xfId="89" applyNumberFormat="1" applyFont="1" applyFill="1" applyBorder="1" applyAlignment="1">
      <alignment horizontal="center"/>
    </xf>
  </cellXfs>
  <cellStyles count="9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2)" xfId="64" xr:uid="{00000000-0005-0000-0000-00003F000000}"/>
    <cellStyle name="Jelölőszín (3)" xfId="65" xr:uid="{00000000-0005-0000-0000-000040000000}"/>
    <cellStyle name="Jelölőszín (4)" xfId="66" xr:uid="{00000000-0005-0000-0000-000041000000}"/>
    <cellStyle name="Jelölőszín (5)" xfId="67" xr:uid="{00000000-0005-0000-0000-000042000000}"/>
    <cellStyle name="Jelölőszín (6)" xfId="68" xr:uid="{00000000-0005-0000-0000-000043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al 2" xfId="74" xr:uid="{00000000-0005-0000-0000-00004A000000}"/>
    <cellStyle name="Normál 2" xfId="75" xr:uid="{00000000-0005-0000-0000-00004B000000}"/>
    <cellStyle name="Normál 3" xfId="76" xr:uid="{00000000-0005-0000-0000-00004C000000}"/>
    <cellStyle name="Normál 4" xfId="87" xr:uid="{00000000-0005-0000-0000-00004D000000}"/>
    <cellStyle name="Normál 4 2" xfId="88" xr:uid="{00000000-0005-0000-0000-00004E000000}"/>
    <cellStyle name="Normál_06pmkgy" xfId="91" xr:uid="{E4F97723-E943-448D-9438-DD9CAC1F5600}"/>
    <cellStyle name="Normál_07PMKGY" xfId="90" xr:uid="{00000000-0005-0000-0000-00004F000000}"/>
    <cellStyle name="Normál_12HOBES" xfId="89" xr:uid="{00000000-0005-0000-0000-000051000000}"/>
    <cellStyle name="Normál_2013.pm.kgy.előterjesztés ezer forintban" xfId="92" xr:uid="{FE2D8E32-DA2F-43BB-B247-A26F7AC6FAA8}"/>
    <cellStyle name="Normál_Eves beszamolo_733656_2015_03_13_jó_szovamód" xfId="86" xr:uid="{00000000-0005-0000-0000-000053000000}"/>
    <cellStyle name="Note" xfId="77" xr:uid="{00000000-0005-0000-0000-000057000000}"/>
    <cellStyle name="Output" xfId="78" xr:uid="{00000000-0005-0000-0000-000058000000}"/>
    <cellStyle name="Összesen" xfId="79" builtinId="25" customBuiltin="1"/>
    <cellStyle name="Rossz" xfId="80" builtinId="27" customBuiltin="1"/>
    <cellStyle name="Semleges" xfId="81" builtinId="28" customBuiltin="1"/>
    <cellStyle name="Számítás" xfId="82" builtinId="22" customBuiltin="1"/>
    <cellStyle name="Title" xfId="83" xr:uid="{00000000-0005-0000-0000-00005D000000}"/>
    <cellStyle name="Total" xfId="84" xr:uid="{00000000-0005-0000-0000-00005E000000}"/>
    <cellStyle name="Warning Text" xfId="85" xr:uid="{00000000-0005-0000-0000-00005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5"/>
  <sheetViews>
    <sheetView tabSelected="1" zoomScale="75" zoomScaleNormal="75" workbookViewId="0">
      <pane ySplit="10" topLeftCell="A11" activePane="bottomLeft" state="frozen"/>
      <selection pane="bottomLeft" activeCell="D27" sqref="D27"/>
    </sheetView>
  </sheetViews>
  <sheetFormatPr defaultColWidth="10.6640625" defaultRowHeight="15" x14ac:dyDescent="0.2"/>
  <cols>
    <col min="1" max="1" width="3.5" style="1" customWidth="1"/>
    <col min="2" max="2" width="102.33203125" style="1" customWidth="1"/>
    <col min="3" max="3" width="24.1640625" style="2" customWidth="1"/>
    <col min="4" max="4" width="24.6640625" style="1" customWidth="1"/>
    <col min="5" max="5" width="22.33203125" style="1" customWidth="1"/>
    <col min="6" max="6" width="3.83203125" style="1" customWidth="1"/>
    <col min="7" max="7" width="13.5" style="1" customWidth="1"/>
    <col min="8" max="256" width="10.6640625" style="1"/>
    <col min="257" max="257" width="9.5" style="1" customWidth="1"/>
    <col min="258" max="258" width="110.33203125" style="1" customWidth="1"/>
    <col min="259" max="259" width="23.5" style="1" customWidth="1"/>
    <col min="260" max="260" width="27.1640625" style="1" customWidth="1"/>
    <col min="261" max="261" width="22.33203125" style="1" customWidth="1"/>
    <col min="262" max="262" width="16.5" style="1" customWidth="1"/>
    <col min="263" max="263" width="13.5" style="1" customWidth="1"/>
    <col min="264" max="512" width="10.6640625" style="1"/>
    <col min="513" max="513" width="9.5" style="1" customWidth="1"/>
    <col min="514" max="514" width="110.33203125" style="1" customWidth="1"/>
    <col min="515" max="515" width="23.5" style="1" customWidth="1"/>
    <col min="516" max="516" width="27.1640625" style="1" customWidth="1"/>
    <col min="517" max="517" width="22.33203125" style="1" customWidth="1"/>
    <col min="518" max="518" width="16.5" style="1" customWidth="1"/>
    <col min="519" max="519" width="13.5" style="1" customWidth="1"/>
    <col min="520" max="768" width="10.6640625" style="1"/>
    <col min="769" max="769" width="9.5" style="1" customWidth="1"/>
    <col min="770" max="770" width="110.33203125" style="1" customWidth="1"/>
    <col min="771" max="771" width="23.5" style="1" customWidth="1"/>
    <col min="772" max="772" width="27.1640625" style="1" customWidth="1"/>
    <col min="773" max="773" width="22.33203125" style="1" customWidth="1"/>
    <col min="774" max="774" width="16.5" style="1" customWidth="1"/>
    <col min="775" max="775" width="13.5" style="1" customWidth="1"/>
    <col min="776" max="1024" width="10.6640625" style="1"/>
    <col min="1025" max="1025" width="9.5" style="1" customWidth="1"/>
    <col min="1026" max="1026" width="110.33203125" style="1" customWidth="1"/>
    <col min="1027" max="1027" width="23.5" style="1" customWidth="1"/>
    <col min="1028" max="1028" width="27.1640625" style="1" customWidth="1"/>
    <col min="1029" max="1029" width="22.33203125" style="1" customWidth="1"/>
    <col min="1030" max="1030" width="16.5" style="1" customWidth="1"/>
    <col min="1031" max="1031" width="13.5" style="1" customWidth="1"/>
    <col min="1032" max="1280" width="10.6640625" style="1"/>
    <col min="1281" max="1281" width="9.5" style="1" customWidth="1"/>
    <col min="1282" max="1282" width="110.33203125" style="1" customWidth="1"/>
    <col min="1283" max="1283" width="23.5" style="1" customWidth="1"/>
    <col min="1284" max="1284" width="27.1640625" style="1" customWidth="1"/>
    <col min="1285" max="1285" width="22.33203125" style="1" customWidth="1"/>
    <col min="1286" max="1286" width="16.5" style="1" customWidth="1"/>
    <col min="1287" max="1287" width="13.5" style="1" customWidth="1"/>
    <col min="1288" max="1536" width="10.6640625" style="1"/>
    <col min="1537" max="1537" width="9.5" style="1" customWidth="1"/>
    <col min="1538" max="1538" width="110.33203125" style="1" customWidth="1"/>
    <col min="1539" max="1539" width="23.5" style="1" customWidth="1"/>
    <col min="1540" max="1540" width="27.1640625" style="1" customWidth="1"/>
    <col min="1541" max="1541" width="22.33203125" style="1" customWidth="1"/>
    <col min="1542" max="1542" width="16.5" style="1" customWidth="1"/>
    <col min="1543" max="1543" width="13.5" style="1" customWidth="1"/>
    <col min="1544" max="1792" width="10.6640625" style="1"/>
    <col min="1793" max="1793" width="9.5" style="1" customWidth="1"/>
    <col min="1794" max="1794" width="110.33203125" style="1" customWidth="1"/>
    <col min="1795" max="1795" width="23.5" style="1" customWidth="1"/>
    <col min="1796" max="1796" width="27.1640625" style="1" customWidth="1"/>
    <col min="1797" max="1797" width="22.33203125" style="1" customWidth="1"/>
    <col min="1798" max="1798" width="16.5" style="1" customWidth="1"/>
    <col min="1799" max="1799" width="13.5" style="1" customWidth="1"/>
    <col min="1800" max="2048" width="10.6640625" style="1"/>
    <col min="2049" max="2049" width="9.5" style="1" customWidth="1"/>
    <col min="2050" max="2050" width="110.33203125" style="1" customWidth="1"/>
    <col min="2051" max="2051" width="23.5" style="1" customWidth="1"/>
    <col min="2052" max="2052" width="27.1640625" style="1" customWidth="1"/>
    <col min="2053" max="2053" width="22.33203125" style="1" customWidth="1"/>
    <col min="2054" max="2054" width="16.5" style="1" customWidth="1"/>
    <col min="2055" max="2055" width="13.5" style="1" customWidth="1"/>
    <col min="2056" max="2304" width="10.6640625" style="1"/>
    <col min="2305" max="2305" width="9.5" style="1" customWidth="1"/>
    <col min="2306" max="2306" width="110.33203125" style="1" customWidth="1"/>
    <col min="2307" max="2307" width="23.5" style="1" customWidth="1"/>
    <col min="2308" max="2308" width="27.1640625" style="1" customWidth="1"/>
    <col min="2309" max="2309" width="22.33203125" style="1" customWidth="1"/>
    <col min="2310" max="2310" width="16.5" style="1" customWidth="1"/>
    <col min="2311" max="2311" width="13.5" style="1" customWidth="1"/>
    <col min="2312" max="2560" width="10.6640625" style="1"/>
    <col min="2561" max="2561" width="9.5" style="1" customWidth="1"/>
    <col min="2562" max="2562" width="110.33203125" style="1" customWidth="1"/>
    <col min="2563" max="2563" width="23.5" style="1" customWidth="1"/>
    <col min="2564" max="2564" width="27.1640625" style="1" customWidth="1"/>
    <col min="2565" max="2565" width="22.33203125" style="1" customWidth="1"/>
    <col min="2566" max="2566" width="16.5" style="1" customWidth="1"/>
    <col min="2567" max="2567" width="13.5" style="1" customWidth="1"/>
    <col min="2568" max="2816" width="10.6640625" style="1"/>
    <col min="2817" max="2817" width="9.5" style="1" customWidth="1"/>
    <col min="2818" max="2818" width="110.33203125" style="1" customWidth="1"/>
    <col min="2819" max="2819" width="23.5" style="1" customWidth="1"/>
    <col min="2820" max="2820" width="27.1640625" style="1" customWidth="1"/>
    <col min="2821" max="2821" width="22.33203125" style="1" customWidth="1"/>
    <col min="2822" max="2822" width="16.5" style="1" customWidth="1"/>
    <col min="2823" max="2823" width="13.5" style="1" customWidth="1"/>
    <col min="2824" max="3072" width="10.6640625" style="1"/>
    <col min="3073" max="3073" width="9.5" style="1" customWidth="1"/>
    <col min="3074" max="3074" width="110.33203125" style="1" customWidth="1"/>
    <col min="3075" max="3075" width="23.5" style="1" customWidth="1"/>
    <col min="3076" max="3076" width="27.1640625" style="1" customWidth="1"/>
    <col min="3077" max="3077" width="22.33203125" style="1" customWidth="1"/>
    <col min="3078" max="3078" width="16.5" style="1" customWidth="1"/>
    <col min="3079" max="3079" width="13.5" style="1" customWidth="1"/>
    <col min="3080" max="3328" width="10.6640625" style="1"/>
    <col min="3329" max="3329" width="9.5" style="1" customWidth="1"/>
    <col min="3330" max="3330" width="110.33203125" style="1" customWidth="1"/>
    <col min="3331" max="3331" width="23.5" style="1" customWidth="1"/>
    <col min="3332" max="3332" width="27.1640625" style="1" customWidth="1"/>
    <col min="3333" max="3333" width="22.33203125" style="1" customWidth="1"/>
    <col min="3334" max="3334" width="16.5" style="1" customWidth="1"/>
    <col min="3335" max="3335" width="13.5" style="1" customWidth="1"/>
    <col min="3336" max="3584" width="10.6640625" style="1"/>
    <col min="3585" max="3585" width="9.5" style="1" customWidth="1"/>
    <col min="3586" max="3586" width="110.33203125" style="1" customWidth="1"/>
    <col min="3587" max="3587" width="23.5" style="1" customWidth="1"/>
    <col min="3588" max="3588" width="27.1640625" style="1" customWidth="1"/>
    <col min="3589" max="3589" width="22.33203125" style="1" customWidth="1"/>
    <col min="3590" max="3590" width="16.5" style="1" customWidth="1"/>
    <col min="3591" max="3591" width="13.5" style="1" customWidth="1"/>
    <col min="3592" max="3840" width="10.6640625" style="1"/>
    <col min="3841" max="3841" width="9.5" style="1" customWidth="1"/>
    <col min="3842" max="3842" width="110.33203125" style="1" customWidth="1"/>
    <col min="3843" max="3843" width="23.5" style="1" customWidth="1"/>
    <col min="3844" max="3844" width="27.1640625" style="1" customWidth="1"/>
    <col min="3845" max="3845" width="22.33203125" style="1" customWidth="1"/>
    <col min="3846" max="3846" width="16.5" style="1" customWidth="1"/>
    <col min="3847" max="3847" width="13.5" style="1" customWidth="1"/>
    <col min="3848" max="4096" width="10.6640625" style="1"/>
    <col min="4097" max="4097" width="9.5" style="1" customWidth="1"/>
    <col min="4098" max="4098" width="110.33203125" style="1" customWidth="1"/>
    <col min="4099" max="4099" width="23.5" style="1" customWidth="1"/>
    <col min="4100" max="4100" width="27.1640625" style="1" customWidth="1"/>
    <col min="4101" max="4101" width="22.33203125" style="1" customWidth="1"/>
    <col min="4102" max="4102" width="16.5" style="1" customWidth="1"/>
    <col min="4103" max="4103" width="13.5" style="1" customWidth="1"/>
    <col min="4104" max="4352" width="10.6640625" style="1"/>
    <col min="4353" max="4353" width="9.5" style="1" customWidth="1"/>
    <col min="4354" max="4354" width="110.33203125" style="1" customWidth="1"/>
    <col min="4355" max="4355" width="23.5" style="1" customWidth="1"/>
    <col min="4356" max="4356" width="27.1640625" style="1" customWidth="1"/>
    <col min="4357" max="4357" width="22.33203125" style="1" customWidth="1"/>
    <col min="4358" max="4358" width="16.5" style="1" customWidth="1"/>
    <col min="4359" max="4359" width="13.5" style="1" customWidth="1"/>
    <col min="4360" max="4608" width="10.6640625" style="1"/>
    <col min="4609" max="4609" width="9.5" style="1" customWidth="1"/>
    <col min="4610" max="4610" width="110.33203125" style="1" customWidth="1"/>
    <col min="4611" max="4611" width="23.5" style="1" customWidth="1"/>
    <col min="4612" max="4612" width="27.1640625" style="1" customWidth="1"/>
    <col min="4613" max="4613" width="22.33203125" style="1" customWidth="1"/>
    <col min="4614" max="4614" width="16.5" style="1" customWidth="1"/>
    <col min="4615" max="4615" width="13.5" style="1" customWidth="1"/>
    <col min="4616" max="4864" width="10.6640625" style="1"/>
    <col min="4865" max="4865" width="9.5" style="1" customWidth="1"/>
    <col min="4866" max="4866" width="110.33203125" style="1" customWidth="1"/>
    <col min="4867" max="4867" width="23.5" style="1" customWidth="1"/>
    <col min="4868" max="4868" width="27.1640625" style="1" customWidth="1"/>
    <col min="4869" max="4869" width="22.33203125" style="1" customWidth="1"/>
    <col min="4870" max="4870" width="16.5" style="1" customWidth="1"/>
    <col min="4871" max="4871" width="13.5" style="1" customWidth="1"/>
    <col min="4872" max="5120" width="10.6640625" style="1"/>
    <col min="5121" max="5121" width="9.5" style="1" customWidth="1"/>
    <col min="5122" max="5122" width="110.33203125" style="1" customWidth="1"/>
    <col min="5123" max="5123" width="23.5" style="1" customWidth="1"/>
    <col min="5124" max="5124" width="27.1640625" style="1" customWidth="1"/>
    <col min="5125" max="5125" width="22.33203125" style="1" customWidth="1"/>
    <col min="5126" max="5126" width="16.5" style="1" customWidth="1"/>
    <col min="5127" max="5127" width="13.5" style="1" customWidth="1"/>
    <col min="5128" max="5376" width="10.6640625" style="1"/>
    <col min="5377" max="5377" width="9.5" style="1" customWidth="1"/>
    <col min="5378" max="5378" width="110.33203125" style="1" customWidth="1"/>
    <col min="5379" max="5379" width="23.5" style="1" customWidth="1"/>
    <col min="5380" max="5380" width="27.1640625" style="1" customWidth="1"/>
    <col min="5381" max="5381" width="22.33203125" style="1" customWidth="1"/>
    <col min="5382" max="5382" width="16.5" style="1" customWidth="1"/>
    <col min="5383" max="5383" width="13.5" style="1" customWidth="1"/>
    <col min="5384" max="5632" width="10.6640625" style="1"/>
    <col min="5633" max="5633" width="9.5" style="1" customWidth="1"/>
    <col min="5634" max="5634" width="110.33203125" style="1" customWidth="1"/>
    <col min="5635" max="5635" width="23.5" style="1" customWidth="1"/>
    <col min="5636" max="5636" width="27.1640625" style="1" customWidth="1"/>
    <col min="5637" max="5637" width="22.33203125" style="1" customWidth="1"/>
    <col min="5638" max="5638" width="16.5" style="1" customWidth="1"/>
    <col min="5639" max="5639" width="13.5" style="1" customWidth="1"/>
    <col min="5640" max="5888" width="10.6640625" style="1"/>
    <col min="5889" max="5889" width="9.5" style="1" customWidth="1"/>
    <col min="5890" max="5890" width="110.33203125" style="1" customWidth="1"/>
    <col min="5891" max="5891" width="23.5" style="1" customWidth="1"/>
    <col min="5892" max="5892" width="27.1640625" style="1" customWidth="1"/>
    <col min="5893" max="5893" width="22.33203125" style="1" customWidth="1"/>
    <col min="5894" max="5894" width="16.5" style="1" customWidth="1"/>
    <col min="5895" max="5895" width="13.5" style="1" customWidth="1"/>
    <col min="5896" max="6144" width="10.6640625" style="1"/>
    <col min="6145" max="6145" width="9.5" style="1" customWidth="1"/>
    <col min="6146" max="6146" width="110.33203125" style="1" customWidth="1"/>
    <col min="6147" max="6147" width="23.5" style="1" customWidth="1"/>
    <col min="6148" max="6148" width="27.1640625" style="1" customWidth="1"/>
    <col min="6149" max="6149" width="22.33203125" style="1" customWidth="1"/>
    <col min="6150" max="6150" width="16.5" style="1" customWidth="1"/>
    <col min="6151" max="6151" width="13.5" style="1" customWidth="1"/>
    <col min="6152" max="6400" width="10.6640625" style="1"/>
    <col min="6401" max="6401" width="9.5" style="1" customWidth="1"/>
    <col min="6402" max="6402" width="110.33203125" style="1" customWidth="1"/>
    <col min="6403" max="6403" width="23.5" style="1" customWidth="1"/>
    <col min="6404" max="6404" width="27.1640625" style="1" customWidth="1"/>
    <col min="6405" max="6405" width="22.33203125" style="1" customWidth="1"/>
    <col min="6406" max="6406" width="16.5" style="1" customWidth="1"/>
    <col min="6407" max="6407" width="13.5" style="1" customWidth="1"/>
    <col min="6408" max="6656" width="10.6640625" style="1"/>
    <col min="6657" max="6657" width="9.5" style="1" customWidth="1"/>
    <col min="6658" max="6658" width="110.33203125" style="1" customWidth="1"/>
    <col min="6659" max="6659" width="23.5" style="1" customWidth="1"/>
    <col min="6660" max="6660" width="27.1640625" style="1" customWidth="1"/>
    <col min="6661" max="6661" width="22.33203125" style="1" customWidth="1"/>
    <col min="6662" max="6662" width="16.5" style="1" customWidth="1"/>
    <col min="6663" max="6663" width="13.5" style="1" customWidth="1"/>
    <col min="6664" max="6912" width="10.6640625" style="1"/>
    <col min="6913" max="6913" width="9.5" style="1" customWidth="1"/>
    <col min="6914" max="6914" width="110.33203125" style="1" customWidth="1"/>
    <col min="6915" max="6915" width="23.5" style="1" customWidth="1"/>
    <col min="6916" max="6916" width="27.1640625" style="1" customWidth="1"/>
    <col min="6917" max="6917" width="22.33203125" style="1" customWidth="1"/>
    <col min="6918" max="6918" width="16.5" style="1" customWidth="1"/>
    <col min="6919" max="6919" width="13.5" style="1" customWidth="1"/>
    <col min="6920" max="7168" width="10.6640625" style="1"/>
    <col min="7169" max="7169" width="9.5" style="1" customWidth="1"/>
    <col min="7170" max="7170" width="110.33203125" style="1" customWidth="1"/>
    <col min="7171" max="7171" width="23.5" style="1" customWidth="1"/>
    <col min="7172" max="7172" width="27.1640625" style="1" customWidth="1"/>
    <col min="7173" max="7173" width="22.33203125" style="1" customWidth="1"/>
    <col min="7174" max="7174" width="16.5" style="1" customWidth="1"/>
    <col min="7175" max="7175" width="13.5" style="1" customWidth="1"/>
    <col min="7176" max="7424" width="10.6640625" style="1"/>
    <col min="7425" max="7425" width="9.5" style="1" customWidth="1"/>
    <col min="7426" max="7426" width="110.33203125" style="1" customWidth="1"/>
    <col min="7427" max="7427" width="23.5" style="1" customWidth="1"/>
    <col min="7428" max="7428" width="27.1640625" style="1" customWidth="1"/>
    <col min="7429" max="7429" width="22.33203125" style="1" customWidth="1"/>
    <col min="7430" max="7430" width="16.5" style="1" customWidth="1"/>
    <col min="7431" max="7431" width="13.5" style="1" customWidth="1"/>
    <col min="7432" max="7680" width="10.6640625" style="1"/>
    <col min="7681" max="7681" width="9.5" style="1" customWidth="1"/>
    <col min="7682" max="7682" width="110.33203125" style="1" customWidth="1"/>
    <col min="7683" max="7683" width="23.5" style="1" customWidth="1"/>
    <col min="7684" max="7684" width="27.1640625" style="1" customWidth="1"/>
    <col min="7685" max="7685" width="22.33203125" style="1" customWidth="1"/>
    <col min="7686" max="7686" width="16.5" style="1" customWidth="1"/>
    <col min="7687" max="7687" width="13.5" style="1" customWidth="1"/>
    <col min="7688" max="7936" width="10.6640625" style="1"/>
    <col min="7937" max="7937" width="9.5" style="1" customWidth="1"/>
    <col min="7938" max="7938" width="110.33203125" style="1" customWidth="1"/>
    <col min="7939" max="7939" width="23.5" style="1" customWidth="1"/>
    <col min="7940" max="7940" width="27.1640625" style="1" customWidth="1"/>
    <col min="7941" max="7941" width="22.33203125" style="1" customWidth="1"/>
    <col min="7942" max="7942" width="16.5" style="1" customWidth="1"/>
    <col min="7943" max="7943" width="13.5" style="1" customWidth="1"/>
    <col min="7944" max="8192" width="10.6640625" style="1"/>
    <col min="8193" max="8193" width="9.5" style="1" customWidth="1"/>
    <col min="8194" max="8194" width="110.33203125" style="1" customWidth="1"/>
    <col min="8195" max="8195" width="23.5" style="1" customWidth="1"/>
    <col min="8196" max="8196" width="27.1640625" style="1" customWidth="1"/>
    <col min="8197" max="8197" width="22.33203125" style="1" customWidth="1"/>
    <col min="8198" max="8198" width="16.5" style="1" customWidth="1"/>
    <col min="8199" max="8199" width="13.5" style="1" customWidth="1"/>
    <col min="8200" max="8448" width="10.6640625" style="1"/>
    <col min="8449" max="8449" width="9.5" style="1" customWidth="1"/>
    <col min="8450" max="8450" width="110.33203125" style="1" customWidth="1"/>
    <col min="8451" max="8451" width="23.5" style="1" customWidth="1"/>
    <col min="8452" max="8452" width="27.1640625" style="1" customWidth="1"/>
    <col min="8453" max="8453" width="22.33203125" style="1" customWidth="1"/>
    <col min="8454" max="8454" width="16.5" style="1" customWidth="1"/>
    <col min="8455" max="8455" width="13.5" style="1" customWidth="1"/>
    <col min="8456" max="8704" width="10.6640625" style="1"/>
    <col min="8705" max="8705" width="9.5" style="1" customWidth="1"/>
    <col min="8706" max="8706" width="110.33203125" style="1" customWidth="1"/>
    <col min="8707" max="8707" width="23.5" style="1" customWidth="1"/>
    <col min="8708" max="8708" width="27.1640625" style="1" customWidth="1"/>
    <col min="8709" max="8709" width="22.33203125" style="1" customWidth="1"/>
    <col min="8710" max="8710" width="16.5" style="1" customWidth="1"/>
    <col min="8711" max="8711" width="13.5" style="1" customWidth="1"/>
    <col min="8712" max="8960" width="10.6640625" style="1"/>
    <col min="8961" max="8961" width="9.5" style="1" customWidth="1"/>
    <col min="8962" max="8962" width="110.33203125" style="1" customWidth="1"/>
    <col min="8963" max="8963" width="23.5" style="1" customWidth="1"/>
    <col min="8964" max="8964" width="27.1640625" style="1" customWidth="1"/>
    <col min="8965" max="8965" width="22.33203125" style="1" customWidth="1"/>
    <col min="8966" max="8966" width="16.5" style="1" customWidth="1"/>
    <col min="8967" max="8967" width="13.5" style="1" customWidth="1"/>
    <col min="8968" max="9216" width="10.6640625" style="1"/>
    <col min="9217" max="9217" width="9.5" style="1" customWidth="1"/>
    <col min="9218" max="9218" width="110.33203125" style="1" customWidth="1"/>
    <col min="9219" max="9219" width="23.5" style="1" customWidth="1"/>
    <col min="9220" max="9220" width="27.1640625" style="1" customWidth="1"/>
    <col min="9221" max="9221" width="22.33203125" style="1" customWidth="1"/>
    <col min="9222" max="9222" width="16.5" style="1" customWidth="1"/>
    <col min="9223" max="9223" width="13.5" style="1" customWidth="1"/>
    <col min="9224" max="9472" width="10.6640625" style="1"/>
    <col min="9473" max="9473" width="9.5" style="1" customWidth="1"/>
    <col min="9474" max="9474" width="110.33203125" style="1" customWidth="1"/>
    <col min="9475" max="9475" width="23.5" style="1" customWidth="1"/>
    <col min="9476" max="9476" width="27.1640625" style="1" customWidth="1"/>
    <col min="9477" max="9477" width="22.33203125" style="1" customWidth="1"/>
    <col min="9478" max="9478" width="16.5" style="1" customWidth="1"/>
    <col min="9479" max="9479" width="13.5" style="1" customWidth="1"/>
    <col min="9480" max="9728" width="10.6640625" style="1"/>
    <col min="9729" max="9729" width="9.5" style="1" customWidth="1"/>
    <col min="9730" max="9730" width="110.33203125" style="1" customWidth="1"/>
    <col min="9731" max="9731" width="23.5" style="1" customWidth="1"/>
    <col min="9732" max="9732" width="27.1640625" style="1" customWidth="1"/>
    <col min="9733" max="9733" width="22.33203125" style="1" customWidth="1"/>
    <col min="9734" max="9734" width="16.5" style="1" customWidth="1"/>
    <col min="9735" max="9735" width="13.5" style="1" customWidth="1"/>
    <col min="9736" max="9984" width="10.6640625" style="1"/>
    <col min="9985" max="9985" width="9.5" style="1" customWidth="1"/>
    <col min="9986" max="9986" width="110.33203125" style="1" customWidth="1"/>
    <col min="9987" max="9987" width="23.5" style="1" customWidth="1"/>
    <col min="9988" max="9988" width="27.1640625" style="1" customWidth="1"/>
    <col min="9989" max="9989" width="22.33203125" style="1" customWidth="1"/>
    <col min="9990" max="9990" width="16.5" style="1" customWidth="1"/>
    <col min="9991" max="9991" width="13.5" style="1" customWidth="1"/>
    <col min="9992" max="10240" width="10.6640625" style="1"/>
    <col min="10241" max="10241" width="9.5" style="1" customWidth="1"/>
    <col min="10242" max="10242" width="110.33203125" style="1" customWidth="1"/>
    <col min="10243" max="10243" width="23.5" style="1" customWidth="1"/>
    <col min="10244" max="10244" width="27.1640625" style="1" customWidth="1"/>
    <col min="10245" max="10245" width="22.33203125" style="1" customWidth="1"/>
    <col min="10246" max="10246" width="16.5" style="1" customWidth="1"/>
    <col min="10247" max="10247" width="13.5" style="1" customWidth="1"/>
    <col min="10248" max="10496" width="10.6640625" style="1"/>
    <col min="10497" max="10497" width="9.5" style="1" customWidth="1"/>
    <col min="10498" max="10498" width="110.33203125" style="1" customWidth="1"/>
    <col min="10499" max="10499" width="23.5" style="1" customWidth="1"/>
    <col min="10500" max="10500" width="27.1640625" style="1" customWidth="1"/>
    <col min="10501" max="10501" width="22.33203125" style="1" customWidth="1"/>
    <col min="10502" max="10502" width="16.5" style="1" customWidth="1"/>
    <col min="10503" max="10503" width="13.5" style="1" customWidth="1"/>
    <col min="10504" max="10752" width="10.6640625" style="1"/>
    <col min="10753" max="10753" width="9.5" style="1" customWidth="1"/>
    <col min="10754" max="10754" width="110.33203125" style="1" customWidth="1"/>
    <col min="10755" max="10755" width="23.5" style="1" customWidth="1"/>
    <col min="10756" max="10756" width="27.1640625" style="1" customWidth="1"/>
    <col min="10757" max="10757" width="22.33203125" style="1" customWidth="1"/>
    <col min="10758" max="10758" width="16.5" style="1" customWidth="1"/>
    <col min="10759" max="10759" width="13.5" style="1" customWidth="1"/>
    <col min="10760" max="11008" width="10.6640625" style="1"/>
    <col min="11009" max="11009" width="9.5" style="1" customWidth="1"/>
    <col min="11010" max="11010" width="110.33203125" style="1" customWidth="1"/>
    <col min="11011" max="11011" width="23.5" style="1" customWidth="1"/>
    <col min="11012" max="11012" width="27.1640625" style="1" customWidth="1"/>
    <col min="11013" max="11013" width="22.33203125" style="1" customWidth="1"/>
    <col min="11014" max="11014" width="16.5" style="1" customWidth="1"/>
    <col min="11015" max="11015" width="13.5" style="1" customWidth="1"/>
    <col min="11016" max="11264" width="10.6640625" style="1"/>
    <col min="11265" max="11265" width="9.5" style="1" customWidth="1"/>
    <col min="11266" max="11266" width="110.33203125" style="1" customWidth="1"/>
    <col min="11267" max="11267" width="23.5" style="1" customWidth="1"/>
    <col min="11268" max="11268" width="27.1640625" style="1" customWidth="1"/>
    <col min="11269" max="11269" width="22.33203125" style="1" customWidth="1"/>
    <col min="11270" max="11270" width="16.5" style="1" customWidth="1"/>
    <col min="11271" max="11271" width="13.5" style="1" customWidth="1"/>
    <col min="11272" max="11520" width="10.6640625" style="1"/>
    <col min="11521" max="11521" width="9.5" style="1" customWidth="1"/>
    <col min="11522" max="11522" width="110.33203125" style="1" customWidth="1"/>
    <col min="11523" max="11523" width="23.5" style="1" customWidth="1"/>
    <col min="11524" max="11524" width="27.1640625" style="1" customWidth="1"/>
    <col min="11525" max="11525" width="22.33203125" style="1" customWidth="1"/>
    <col min="11526" max="11526" width="16.5" style="1" customWidth="1"/>
    <col min="11527" max="11527" width="13.5" style="1" customWidth="1"/>
    <col min="11528" max="11776" width="10.6640625" style="1"/>
    <col min="11777" max="11777" width="9.5" style="1" customWidth="1"/>
    <col min="11778" max="11778" width="110.33203125" style="1" customWidth="1"/>
    <col min="11779" max="11779" width="23.5" style="1" customWidth="1"/>
    <col min="11780" max="11780" width="27.1640625" style="1" customWidth="1"/>
    <col min="11781" max="11781" width="22.33203125" style="1" customWidth="1"/>
    <col min="11782" max="11782" width="16.5" style="1" customWidth="1"/>
    <col min="11783" max="11783" width="13.5" style="1" customWidth="1"/>
    <col min="11784" max="12032" width="10.6640625" style="1"/>
    <col min="12033" max="12033" width="9.5" style="1" customWidth="1"/>
    <col min="12034" max="12034" width="110.33203125" style="1" customWidth="1"/>
    <col min="12035" max="12035" width="23.5" style="1" customWidth="1"/>
    <col min="12036" max="12036" width="27.1640625" style="1" customWidth="1"/>
    <col min="12037" max="12037" width="22.33203125" style="1" customWidth="1"/>
    <col min="12038" max="12038" width="16.5" style="1" customWidth="1"/>
    <col min="12039" max="12039" width="13.5" style="1" customWidth="1"/>
    <col min="12040" max="12288" width="10.6640625" style="1"/>
    <col min="12289" max="12289" width="9.5" style="1" customWidth="1"/>
    <col min="12290" max="12290" width="110.33203125" style="1" customWidth="1"/>
    <col min="12291" max="12291" width="23.5" style="1" customWidth="1"/>
    <col min="12292" max="12292" width="27.1640625" style="1" customWidth="1"/>
    <col min="12293" max="12293" width="22.33203125" style="1" customWidth="1"/>
    <col min="12294" max="12294" width="16.5" style="1" customWidth="1"/>
    <col min="12295" max="12295" width="13.5" style="1" customWidth="1"/>
    <col min="12296" max="12544" width="10.6640625" style="1"/>
    <col min="12545" max="12545" width="9.5" style="1" customWidth="1"/>
    <col min="12546" max="12546" width="110.33203125" style="1" customWidth="1"/>
    <col min="12547" max="12547" width="23.5" style="1" customWidth="1"/>
    <col min="12548" max="12548" width="27.1640625" style="1" customWidth="1"/>
    <col min="12549" max="12549" width="22.33203125" style="1" customWidth="1"/>
    <col min="12550" max="12550" width="16.5" style="1" customWidth="1"/>
    <col min="12551" max="12551" width="13.5" style="1" customWidth="1"/>
    <col min="12552" max="12800" width="10.6640625" style="1"/>
    <col min="12801" max="12801" width="9.5" style="1" customWidth="1"/>
    <col min="12802" max="12802" width="110.33203125" style="1" customWidth="1"/>
    <col min="12803" max="12803" width="23.5" style="1" customWidth="1"/>
    <col min="12804" max="12804" width="27.1640625" style="1" customWidth="1"/>
    <col min="12805" max="12805" width="22.33203125" style="1" customWidth="1"/>
    <col min="12806" max="12806" width="16.5" style="1" customWidth="1"/>
    <col min="12807" max="12807" width="13.5" style="1" customWidth="1"/>
    <col min="12808" max="13056" width="10.6640625" style="1"/>
    <col min="13057" max="13057" width="9.5" style="1" customWidth="1"/>
    <col min="13058" max="13058" width="110.33203125" style="1" customWidth="1"/>
    <col min="13059" max="13059" width="23.5" style="1" customWidth="1"/>
    <col min="13060" max="13060" width="27.1640625" style="1" customWidth="1"/>
    <col min="13061" max="13061" width="22.33203125" style="1" customWidth="1"/>
    <col min="13062" max="13062" width="16.5" style="1" customWidth="1"/>
    <col min="13063" max="13063" width="13.5" style="1" customWidth="1"/>
    <col min="13064" max="13312" width="10.6640625" style="1"/>
    <col min="13313" max="13313" width="9.5" style="1" customWidth="1"/>
    <col min="13314" max="13314" width="110.33203125" style="1" customWidth="1"/>
    <col min="13315" max="13315" width="23.5" style="1" customWidth="1"/>
    <col min="13316" max="13316" width="27.1640625" style="1" customWidth="1"/>
    <col min="13317" max="13317" width="22.33203125" style="1" customWidth="1"/>
    <col min="13318" max="13318" width="16.5" style="1" customWidth="1"/>
    <col min="13319" max="13319" width="13.5" style="1" customWidth="1"/>
    <col min="13320" max="13568" width="10.6640625" style="1"/>
    <col min="13569" max="13569" width="9.5" style="1" customWidth="1"/>
    <col min="13570" max="13570" width="110.33203125" style="1" customWidth="1"/>
    <col min="13571" max="13571" width="23.5" style="1" customWidth="1"/>
    <col min="13572" max="13572" width="27.1640625" style="1" customWidth="1"/>
    <col min="13573" max="13573" width="22.33203125" style="1" customWidth="1"/>
    <col min="13574" max="13574" width="16.5" style="1" customWidth="1"/>
    <col min="13575" max="13575" width="13.5" style="1" customWidth="1"/>
    <col min="13576" max="13824" width="10.6640625" style="1"/>
    <col min="13825" max="13825" width="9.5" style="1" customWidth="1"/>
    <col min="13826" max="13826" width="110.33203125" style="1" customWidth="1"/>
    <col min="13827" max="13827" width="23.5" style="1" customWidth="1"/>
    <col min="13828" max="13828" width="27.1640625" style="1" customWidth="1"/>
    <col min="13829" max="13829" width="22.33203125" style="1" customWidth="1"/>
    <col min="13830" max="13830" width="16.5" style="1" customWidth="1"/>
    <col min="13831" max="13831" width="13.5" style="1" customWidth="1"/>
    <col min="13832" max="14080" width="10.6640625" style="1"/>
    <col min="14081" max="14081" width="9.5" style="1" customWidth="1"/>
    <col min="14082" max="14082" width="110.33203125" style="1" customWidth="1"/>
    <col min="14083" max="14083" width="23.5" style="1" customWidth="1"/>
    <col min="14084" max="14084" width="27.1640625" style="1" customWidth="1"/>
    <col min="14085" max="14085" width="22.33203125" style="1" customWidth="1"/>
    <col min="14086" max="14086" width="16.5" style="1" customWidth="1"/>
    <col min="14087" max="14087" width="13.5" style="1" customWidth="1"/>
    <col min="14088" max="14336" width="10.6640625" style="1"/>
    <col min="14337" max="14337" width="9.5" style="1" customWidth="1"/>
    <col min="14338" max="14338" width="110.33203125" style="1" customWidth="1"/>
    <col min="14339" max="14339" width="23.5" style="1" customWidth="1"/>
    <col min="14340" max="14340" width="27.1640625" style="1" customWidth="1"/>
    <col min="14341" max="14341" width="22.33203125" style="1" customWidth="1"/>
    <col min="14342" max="14342" width="16.5" style="1" customWidth="1"/>
    <col min="14343" max="14343" width="13.5" style="1" customWidth="1"/>
    <col min="14344" max="14592" width="10.6640625" style="1"/>
    <col min="14593" max="14593" width="9.5" style="1" customWidth="1"/>
    <col min="14594" max="14594" width="110.33203125" style="1" customWidth="1"/>
    <col min="14595" max="14595" width="23.5" style="1" customWidth="1"/>
    <col min="14596" max="14596" width="27.1640625" style="1" customWidth="1"/>
    <col min="14597" max="14597" width="22.33203125" style="1" customWidth="1"/>
    <col min="14598" max="14598" width="16.5" style="1" customWidth="1"/>
    <col min="14599" max="14599" width="13.5" style="1" customWidth="1"/>
    <col min="14600" max="14848" width="10.6640625" style="1"/>
    <col min="14849" max="14849" width="9.5" style="1" customWidth="1"/>
    <col min="14850" max="14850" width="110.33203125" style="1" customWidth="1"/>
    <col min="14851" max="14851" width="23.5" style="1" customWidth="1"/>
    <col min="14852" max="14852" width="27.1640625" style="1" customWidth="1"/>
    <col min="14853" max="14853" width="22.33203125" style="1" customWidth="1"/>
    <col min="14854" max="14854" width="16.5" style="1" customWidth="1"/>
    <col min="14855" max="14855" width="13.5" style="1" customWidth="1"/>
    <col min="14856" max="15104" width="10.6640625" style="1"/>
    <col min="15105" max="15105" width="9.5" style="1" customWidth="1"/>
    <col min="15106" max="15106" width="110.33203125" style="1" customWidth="1"/>
    <col min="15107" max="15107" width="23.5" style="1" customWidth="1"/>
    <col min="15108" max="15108" width="27.1640625" style="1" customWidth="1"/>
    <col min="15109" max="15109" width="22.33203125" style="1" customWidth="1"/>
    <col min="15110" max="15110" width="16.5" style="1" customWidth="1"/>
    <col min="15111" max="15111" width="13.5" style="1" customWidth="1"/>
    <col min="15112" max="15360" width="10.6640625" style="1"/>
    <col min="15361" max="15361" width="9.5" style="1" customWidth="1"/>
    <col min="15362" max="15362" width="110.33203125" style="1" customWidth="1"/>
    <col min="15363" max="15363" width="23.5" style="1" customWidth="1"/>
    <col min="15364" max="15364" width="27.1640625" style="1" customWidth="1"/>
    <col min="15365" max="15365" width="22.33203125" style="1" customWidth="1"/>
    <col min="15366" max="15366" width="16.5" style="1" customWidth="1"/>
    <col min="15367" max="15367" width="13.5" style="1" customWidth="1"/>
    <col min="15368" max="15616" width="10.6640625" style="1"/>
    <col min="15617" max="15617" width="9.5" style="1" customWidth="1"/>
    <col min="15618" max="15618" width="110.33203125" style="1" customWidth="1"/>
    <col min="15619" max="15619" width="23.5" style="1" customWidth="1"/>
    <col min="15620" max="15620" width="27.1640625" style="1" customWidth="1"/>
    <col min="15621" max="15621" width="22.33203125" style="1" customWidth="1"/>
    <col min="15622" max="15622" width="16.5" style="1" customWidth="1"/>
    <col min="15623" max="15623" width="13.5" style="1" customWidth="1"/>
    <col min="15624" max="15872" width="10.6640625" style="1"/>
    <col min="15873" max="15873" width="9.5" style="1" customWidth="1"/>
    <col min="15874" max="15874" width="110.33203125" style="1" customWidth="1"/>
    <col min="15875" max="15875" width="23.5" style="1" customWidth="1"/>
    <col min="15876" max="15876" width="27.1640625" style="1" customWidth="1"/>
    <col min="15877" max="15877" width="22.33203125" style="1" customWidth="1"/>
    <col min="15878" max="15878" width="16.5" style="1" customWidth="1"/>
    <col min="15879" max="15879" width="13.5" style="1" customWidth="1"/>
    <col min="15880" max="16128" width="10.6640625" style="1"/>
    <col min="16129" max="16129" width="9.5" style="1" customWidth="1"/>
    <col min="16130" max="16130" width="110.33203125" style="1" customWidth="1"/>
    <col min="16131" max="16131" width="23.5" style="1" customWidth="1"/>
    <col min="16132" max="16132" width="27.1640625" style="1" customWidth="1"/>
    <col min="16133" max="16133" width="22.33203125" style="1" customWidth="1"/>
    <col min="16134" max="16134" width="16.5" style="1" customWidth="1"/>
    <col min="16135" max="16135" width="13.5" style="1" customWidth="1"/>
    <col min="16136" max="16384" width="10.6640625" style="1"/>
  </cols>
  <sheetData>
    <row r="2" spans="1:5" ht="30" customHeight="1" x14ac:dyDescent="0.2"/>
    <row r="3" spans="1:5" ht="30" customHeight="1" x14ac:dyDescent="0.2"/>
    <row r="4" spans="1:5" ht="30" customHeight="1" x14ac:dyDescent="0.25">
      <c r="B4" s="223" t="s">
        <v>73</v>
      </c>
      <c r="C4" s="223"/>
      <c r="D4" s="223"/>
      <c r="E4" s="223"/>
    </row>
    <row r="5" spans="1:5" ht="30" customHeight="1" x14ac:dyDescent="0.2"/>
    <row r="6" spans="1:5" ht="30" customHeight="1" x14ac:dyDescent="0.2"/>
    <row r="8" spans="1:5" ht="30" customHeight="1" x14ac:dyDescent="0.2">
      <c r="A8" s="3"/>
      <c r="B8" s="4"/>
      <c r="C8" s="5"/>
      <c r="D8" s="6"/>
      <c r="E8" s="7"/>
    </row>
    <row r="9" spans="1:5" ht="30" customHeight="1" x14ac:dyDescent="0.2">
      <c r="A9" s="8"/>
      <c r="B9" s="9" t="s">
        <v>29</v>
      </c>
      <c r="C9" s="10" t="s">
        <v>30</v>
      </c>
      <c r="D9" s="11" t="s">
        <v>31</v>
      </c>
      <c r="E9" s="12" t="s">
        <v>25</v>
      </c>
    </row>
    <row r="10" spans="1:5" ht="30" customHeight="1" x14ac:dyDescent="0.2">
      <c r="A10" s="13"/>
      <c r="B10" s="14"/>
      <c r="C10" s="15"/>
      <c r="D10" s="16"/>
      <c r="E10" s="17"/>
    </row>
    <row r="11" spans="1:5" ht="30" customHeight="1" x14ac:dyDescent="0.2">
      <c r="A11" s="18"/>
      <c r="B11" s="19" t="s">
        <v>32</v>
      </c>
      <c r="C11" s="20">
        <v>1964981132</v>
      </c>
      <c r="D11" s="21">
        <v>21933915667</v>
      </c>
      <c r="E11" s="21">
        <f>+C11+D11</f>
        <v>23898896799</v>
      </c>
    </row>
    <row r="12" spans="1:5" ht="30" customHeight="1" x14ac:dyDescent="0.2">
      <c r="A12" s="22"/>
      <c r="B12" s="23" t="s">
        <v>33</v>
      </c>
      <c r="C12" s="24">
        <v>9950504714</v>
      </c>
      <c r="D12" s="25">
        <v>12380318754</v>
      </c>
      <c r="E12" s="25">
        <f t="shared" ref="E12:E29" si="0">+C12+D12</f>
        <v>22330823468</v>
      </c>
    </row>
    <row r="13" spans="1:5" ht="30" customHeight="1" x14ac:dyDescent="0.2">
      <c r="A13" s="26"/>
      <c r="B13" s="27" t="s">
        <v>34</v>
      </c>
      <c r="C13" s="28">
        <f>+C11-C12</f>
        <v>-7985523582</v>
      </c>
      <c r="D13" s="29">
        <f>+D11-D12</f>
        <v>9553596913</v>
      </c>
      <c r="E13" s="29">
        <f t="shared" si="0"/>
        <v>1568073331</v>
      </c>
    </row>
    <row r="14" spans="1:5" ht="30" customHeight="1" x14ac:dyDescent="0.2">
      <c r="A14" s="22"/>
      <c r="B14" s="23" t="s">
        <v>35</v>
      </c>
      <c r="C14" s="24">
        <v>8159821475</v>
      </c>
      <c r="D14" s="25">
        <v>8670824385</v>
      </c>
      <c r="E14" s="25">
        <f t="shared" si="0"/>
        <v>16830645860</v>
      </c>
    </row>
    <row r="15" spans="1:5" ht="30" customHeight="1" x14ac:dyDescent="0.2">
      <c r="A15" s="22"/>
      <c r="B15" s="23" t="s">
        <v>36</v>
      </c>
      <c r="C15" s="24"/>
      <c r="D15" s="25">
        <v>8048228210</v>
      </c>
      <c r="E15" s="25">
        <f t="shared" si="0"/>
        <v>8048228210</v>
      </c>
    </row>
    <row r="16" spans="1:5" ht="30" customHeight="1" x14ac:dyDescent="0.2">
      <c r="A16" s="26"/>
      <c r="B16" s="27" t="s">
        <v>37</v>
      </c>
      <c r="C16" s="30">
        <f>+C14-C15</f>
        <v>8159821475</v>
      </c>
      <c r="D16" s="29">
        <f>+D14-D15</f>
        <v>622596175</v>
      </c>
      <c r="E16" s="29">
        <f t="shared" si="0"/>
        <v>8782417650</v>
      </c>
    </row>
    <row r="17" spans="1:7" ht="30" customHeight="1" thickBot="1" x14ac:dyDescent="0.25">
      <c r="A17" s="31"/>
      <c r="B17" s="32" t="s">
        <v>38</v>
      </c>
      <c r="C17" s="33">
        <f>+C13+C16</f>
        <v>174297893</v>
      </c>
      <c r="D17" s="34">
        <f>+D13+D16</f>
        <v>10176193088</v>
      </c>
      <c r="E17" s="34">
        <f t="shared" si="0"/>
        <v>10350490981</v>
      </c>
    </row>
    <row r="18" spans="1:7" ht="30" customHeight="1" x14ac:dyDescent="0.2">
      <c r="A18" s="22"/>
      <c r="B18" s="23" t="s">
        <v>39</v>
      </c>
      <c r="C18" s="24"/>
      <c r="D18" s="25">
        <v>0</v>
      </c>
      <c r="E18" s="25">
        <f t="shared" si="0"/>
        <v>0</v>
      </c>
    </row>
    <row r="19" spans="1:7" ht="30" customHeight="1" x14ac:dyDescent="0.2">
      <c r="A19" s="22"/>
      <c r="B19" s="23" t="s">
        <v>40</v>
      </c>
      <c r="C19" s="24"/>
      <c r="D19" s="25">
        <v>0</v>
      </c>
      <c r="E19" s="25">
        <f t="shared" si="0"/>
        <v>0</v>
      </c>
    </row>
    <row r="20" spans="1:7" ht="30" customHeight="1" x14ac:dyDescent="0.2">
      <c r="A20" s="26"/>
      <c r="B20" s="27" t="s">
        <v>41</v>
      </c>
      <c r="C20" s="28">
        <f>+C18-C19</f>
        <v>0</v>
      </c>
      <c r="D20" s="29">
        <f>+D18-D19</f>
        <v>0</v>
      </c>
      <c r="E20" s="29">
        <f t="shared" si="0"/>
        <v>0</v>
      </c>
    </row>
    <row r="21" spans="1:7" ht="30" customHeight="1" x14ac:dyDescent="0.2">
      <c r="A21" s="22"/>
      <c r="B21" s="23" t="s">
        <v>42</v>
      </c>
      <c r="C21" s="24"/>
      <c r="D21" s="25">
        <v>0</v>
      </c>
      <c r="E21" s="25">
        <f t="shared" si="0"/>
        <v>0</v>
      </c>
    </row>
    <row r="22" spans="1:7" ht="30" customHeight="1" x14ac:dyDescent="0.2">
      <c r="A22" s="22"/>
      <c r="B22" s="23" t="s">
        <v>43</v>
      </c>
      <c r="C22" s="24"/>
      <c r="D22" s="25">
        <v>0</v>
      </c>
      <c r="E22" s="25">
        <f t="shared" si="0"/>
        <v>0</v>
      </c>
    </row>
    <row r="23" spans="1:7" ht="30" customHeight="1" x14ac:dyDescent="0.2">
      <c r="A23" s="26"/>
      <c r="B23" s="27" t="s">
        <v>44</v>
      </c>
      <c r="C23" s="28">
        <f>+C21-C22</f>
        <v>0</v>
      </c>
      <c r="D23" s="29">
        <f>+D21-D22</f>
        <v>0</v>
      </c>
      <c r="E23" s="29">
        <f t="shared" si="0"/>
        <v>0</v>
      </c>
    </row>
    <row r="24" spans="1:7" ht="30" customHeight="1" x14ac:dyDescent="0.2">
      <c r="A24" s="26"/>
      <c r="B24" s="27" t="s">
        <v>45</v>
      </c>
      <c r="C24" s="28">
        <f>+C20+C23</f>
        <v>0</v>
      </c>
      <c r="D24" s="29">
        <f>+D20+D23</f>
        <v>0</v>
      </c>
      <c r="E24" s="29">
        <f t="shared" si="0"/>
        <v>0</v>
      </c>
    </row>
    <row r="25" spans="1:7" ht="30" customHeight="1" thickBot="1" x14ac:dyDescent="0.25">
      <c r="A25" s="31"/>
      <c r="B25" s="32" t="s">
        <v>46</v>
      </c>
      <c r="C25" s="33">
        <f>+C17+C24</f>
        <v>174297893</v>
      </c>
      <c r="D25" s="34">
        <f>+D17+D24</f>
        <v>10176193088</v>
      </c>
      <c r="E25" s="34">
        <f t="shared" si="0"/>
        <v>10350490981</v>
      </c>
    </row>
    <row r="26" spans="1:7" ht="30" customHeight="1" x14ac:dyDescent="0.2">
      <c r="A26" s="26"/>
      <c r="B26" s="27" t="s">
        <v>47</v>
      </c>
      <c r="C26" s="20">
        <v>164041787</v>
      </c>
      <c r="D26" s="25">
        <v>10176193088</v>
      </c>
      <c r="E26" s="29">
        <f t="shared" si="0"/>
        <v>10340234875</v>
      </c>
    </row>
    <row r="27" spans="1:7" ht="30" customHeight="1" x14ac:dyDescent="0.2">
      <c r="A27" s="26"/>
      <c r="B27" s="27" t="s">
        <v>48</v>
      </c>
      <c r="C27" s="24">
        <v>10256106</v>
      </c>
      <c r="D27" s="25"/>
      <c r="E27" s="29">
        <f t="shared" si="0"/>
        <v>10256106</v>
      </c>
      <c r="G27" s="2">
        <f>+E26+E27-E25</f>
        <v>0</v>
      </c>
    </row>
    <row r="28" spans="1:7" ht="35.450000000000003" customHeight="1" x14ac:dyDescent="0.2">
      <c r="A28" s="26"/>
      <c r="B28" s="27" t="s">
        <v>49</v>
      </c>
      <c r="C28" s="28">
        <v>0</v>
      </c>
      <c r="D28" s="29">
        <v>0</v>
      </c>
      <c r="E28" s="29">
        <f t="shared" si="0"/>
        <v>0</v>
      </c>
      <c r="G28" s="2">
        <f>+C25+D25-E25</f>
        <v>0</v>
      </c>
    </row>
    <row r="29" spans="1:7" ht="30" customHeight="1" x14ac:dyDescent="0.2">
      <c r="A29" s="35"/>
      <c r="B29" s="36" t="s">
        <v>50</v>
      </c>
      <c r="C29" s="30">
        <v>0</v>
      </c>
      <c r="D29" s="37">
        <v>0</v>
      </c>
      <c r="E29" s="37">
        <f t="shared" si="0"/>
        <v>0</v>
      </c>
    </row>
    <row r="30" spans="1:7" ht="24.95" customHeight="1" x14ac:dyDescent="0.2"/>
    <row r="31" spans="1:7" ht="24.95" customHeight="1" x14ac:dyDescent="0.2"/>
    <row r="32" spans="1:7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</sheetData>
  <mergeCells count="1">
    <mergeCell ref="B4:E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scale="70" orientation="portrait" r:id="rId1"/>
  <headerFooter alignWithMargins="0">
    <oddHeader>&amp;R&amp;"Arial,Félkövér"&amp;14I.sz.melléklet&amp;"Times New Roman CE,Normál"&amp;8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D33F8-FAEB-4A78-9D30-1A703F74C458}">
  <dimension ref="A1:X58"/>
  <sheetViews>
    <sheetView zoomScale="79" zoomScaleNormal="79" zoomScaleSheetLayoutView="75" workbookViewId="0">
      <selection activeCell="A4" sqref="A4"/>
    </sheetView>
  </sheetViews>
  <sheetFormatPr defaultColWidth="10.6640625" defaultRowHeight="15.75" x14ac:dyDescent="0.25"/>
  <cols>
    <col min="1" max="1" width="70.83203125" style="105" customWidth="1"/>
    <col min="2" max="4" width="30.1640625" style="179" customWidth="1"/>
    <col min="5" max="5" width="41.1640625" style="179" bestFit="1" customWidth="1"/>
    <col min="6" max="6" width="39.5" style="179" bestFit="1" customWidth="1"/>
    <col min="7" max="8" width="30.1640625" style="179" customWidth="1"/>
    <col min="9" max="9" width="25.6640625" style="184" customWidth="1"/>
    <col min="10" max="10" width="24.6640625" style="180" customWidth="1"/>
    <col min="11" max="11" width="25" style="123" customWidth="1"/>
    <col min="12" max="12" width="21.83203125" style="153" customWidth="1"/>
    <col min="13" max="13" width="22.33203125" style="180" customWidth="1"/>
    <col min="14" max="14" width="28" style="180" customWidth="1"/>
    <col min="15" max="15" width="25.5" style="180" customWidth="1"/>
    <col min="16" max="16" width="27.6640625" style="180" customWidth="1"/>
    <col min="17" max="17" width="23.6640625" style="180" customWidth="1"/>
    <col min="18" max="18" width="26.6640625" style="180" customWidth="1"/>
    <col min="19" max="19" width="27.1640625" style="105" customWidth="1"/>
    <col min="20" max="20" width="11.5" style="105" bestFit="1" customWidth="1"/>
    <col min="21" max="21" width="10.6640625" style="105"/>
    <col min="22" max="23" width="13.6640625" style="105" bestFit="1" customWidth="1"/>
    <col min="24" max="16384" width="10.6640625" style="105"/>
  </cols>
  <sheetData>
    <row r="1" spans="1:24" s="187" customFormat="1" ht="51.75" customHeight="1" x14ac:dyDescent="0.25">
      <c r="A1" s="222" t="s">
        <v>74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</row>
    <row r="2" spans="1:24" s="187" customFormat="1" ht="18" x14ac:dyDescent="0.25">
      <c r="A2" s="185" t="s">
        <v>75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24" s="187" customFormat="1" ht="18.75" thickBot="1" x14ac:dyDescent="0.3">
      <c r="A3" s="185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</row>
    <row r="4" spans="1:24" s="191" customFormat="1" ht="40.15" customHeight="1" thickBot="1" x14ac:dyDescent="0.25">
      <c r="A4" s="188"/>
      <c r="B4" s="224" t="s">
        <v>76</v>
      </c>
      <c r="C4" s="225"/>
      <c r="D4" s="225"/>
      <c r="E4" s="225"/>
      <c r="F4" s="225"/>
      <c r="G4" s="225"/>
      <c r="H4" s="226"/>
      <c r="I4" s="224" t="s">
        <v>76</v>
      </c>
      <c r="J4" s="225"/>
      <c r="K4" s="225"/>
      <c r="L4" s="225"/>
      <c r="M4" s="225"/>
      <c r="N4" s="225"/>
      <c r="O4" s="225"/>
      <c r="P4" s="189"/>
      <c r="Q4" s="189"/>
      <c r="R4" s="190"/>
    </row>
    <row r="5" spans="1:24" s="153" customFormat="1" ht="24.95" customHeight="1" x14ac:dyDescent="0.25">
      <c r="A5" s="192"/>
      <c r="B5" s="193" t="s">
        <v>77</v>
      </c>
      <c r="C5" s="193" t="s">
        <v>78</v>
      </c>
      <c r="D5" s="193" t="s">
        <v>79</v>
      </c>
      <c r="E5" s="193" t="s">
        <v>80</v>
      </c>
      <c r="F5" s="194" t="s">
        <v>81</v>
      </c>
      <c r="G5" s="182" t="s">
        <v>82</v>
      </c>
      <c r="H5" s="193" t="s">
        <v>54</v>
      </c>
      <c r="I5" s="181" t="s">
        <v>83</v>
      </c>
      <c r="J5" s="195" t="s">
        <v>84</v>
      </c>
      <c r="K5" s="196" t="s">
        <v>85</v>
      </c>
      <c r="L5" s="195" t="s">
        <v>86</v>
      </c>
      <c r="M5" s="197" t="s">
        <v>87</v>
      </c>
      <c r="N5" s="198" t="s">
        <v>54</v>
      </c>
      <c r="O5" s="196" t="s">
        <v>88</v>
      </c>
      <c r="P5" s="195" t="s">
        <v>88</v>
      </c>
      <c r="Q5" s="199" t="s">
        <v>88</v>
      </c>
      <c r="R5" s="198" t="s">
        <v>54</v>
      </c>
    </row>
    <row r="6" spans="1:24" s="153" customFormat="1" ht="24.95" customHeight="1" x14ac:dyDescent="0.25">
      <c r="A6" s="192"/>
      <c r="B6" s="182" t="s">
        <v>89</v>
      </c>
      <c r="C6" s="182" t="s">
        <v>90</v>
      </c>
      <c r="D6" s="182" t="s">
        <v>51</v>
      </c>
      <c r="E6" s="182" t="s">
        <v>91</v>
      </c>
      <c r="F6" s="200" t="s">
        <v>51</v>
      </c>
      <c r="G6" s="182"/>
      <c r="H6" s="182" t="s">
        <v>92</v>
      </c>
      <c r="I6" s="182" t="s">
        <v>93</v>
      </c>
      <c r="J6" s="201" t="s">
        <v>94</v>
      </c>
      <c r="K6" s="202" t="s">
        <v>95</v>
      </c>
      <c r="L6" s="201" t="s">
        <v>96</v>
      </c>
      <c r="M6" s="203" t="s">
        <v>97</v>
      </c>
      <c r="N6" s="204" t="s">
        <v>92</v>
      </c>
      <c r="O6" s="205" t="s">
        <v>95</v>
      </c>
      <c r="P6" s="201" t="s">
        <v>95</v>
      </c>
      <c r="Q6" s="206" t="s">
        <v>95</v>
      </c>
      <c r="R6" s="204" t="s">
        <v>92</v>
      </c>
    </row>
    <row r="7" spans="1:24" s="153" customFormat="1" ht="24.95" customHeight="1" x14ac:dyDescent="0.25">
      <c r="A7" s="192"/>
      <c r="B7" s="182" t="s">
        <v>51</v>
      </c>
      <c r="C7" s="182" t="s">
        <v>98</v>
      </c>
      <c r="D7" s="182"/>
      <c r="E7" s="182" t="s">
        <v>51</v>
      </c>
      <c r="F7" s="200" t="s">
        <v>99</v>
      </c>
      <c r="G7" s="182"/>
      <c r="H7" s="182" t="s">
        <v>51</v>
      </c>
      <c r="I7" s="182" t="s">
        <v>11</v>
      </c>
      <c r="J7" s="201" t="s">
        <v>100</v>
      </c>
      <c r="K7" s="202" t="s">
        <v>11</v>
      </c>
      <c r="L7" s="201" t="s">
        <v>101</v>
      </c>
      <c r="M7" s="203" t="s">
        <v>102</v>
      </c>
      <c r="N7" s="204" t="s">
        <v>103</v>
      </c>
      <c r="O7" s="205"/>
      <c r="P7" s="201"/>
      <c r="Q7" s="206"/>
      <c r="R7" s="204" t="s">
        <v>104</v>
      </c>
    </row>
    <row r="8" spans="1:24" s="153" customFormat="1" ht="24.95" customHeight="1" x14ac:dyDescent="0.25">
      <c r="A8" s="207" t="s">
        <v>4</v>
      </c>
      <c r="B8" s="182"/>
      <c r="C8" s="182"/>
      <c r="D8" s="182"/>
      <c r="E8" s="182" t="s">
        <v>105</v>
      </c>
      <c r="F8" s="200" t="s">
        <v>106</v>
      </c>
      <c r="G8" s="182"/>
      <c r="H8" s="182"/>
      <c r="I8" s="208"/>
      <c r="J8" s="201" t="s">
        <v>11</v>
      </c>
      <c r="K8" s="180"/>
      <c r="L8" s="209"/>
      <c r="M8" s="203" t="s">
        <v>95</v>
      </c>
      <c r="N8" s="204" t="s">
        <v>107</v>
      </c>
      <c r="O8" s="205" t="s">
        <v>108</v>
      </c>
      <c r="P8" s="201" t="s">
        <v>109</v>
      </c>
      <c r="Q8" s="206" t="s">
        <v>110</v>
      </c>
      <c r="R8" s="204" t="s">
        <v>107</v>
      </c>
    </row>
    <row r="9" spans="1:24" s="153" customFormat="1" ht="24.95" customHeight="1" x14ac:dyDescent="0.25">
      <c r="A9" s="207"/>
      <c r="B9" s="182"/>
      <c r="C9" s="182"/>
      <c r="D9" s="182"/>
      <c r="E9" s="182"/>
      <c r="F9" s="210" t="s">
        <v>111</v>
      </c>
      <c r="G9" s="182"/>
      <c r="H9" s="182"/>
      <c r="I9" s="208"/>
      <c r="J9" s="211"/>
      <c r="K9" s="180"/>
      <c r="L9" s="209"/>
      <c r="M9" s="203"/>
      <c r="N9" s="204" t="s">
        <v>11</v>
      </c>
      <c r="O9" s="205"/>
      <c r="P9" s="201"/>
      <c r="Q9" s="206" t="s">
        <v>112</v>
      </c>
      <c r="R9" s="204" t="s">
        <v>11</v>
      </c>
    </row>
    <row r="10" spans="1:24" ht="24.95" customHeight="1" thickBot="1" x14ac:dyDescent="0.3">
      <c r="A10" s="212"/>
      <c r="B10" s="183" t="s">
        <v>15</v>
      </c>
      <c r="C10" s="183" t="s">
        <v>6</v>
      </c>
      <c r="D10" s="183" t="s">
        <v>113</v>
      </c>
      <c r="E10" s="183" t="s">
        <v>16</v>
      </c>
      <c r="F10" s="183" t="s">
        <v>18</v>
      </c>
      <c r="G10" s="183" t="s">
        <v>19</v>
      </c>
      <c r="H10" s="183" t="s">
        <v>114</v>
      </c>
      <c r="I10" s="183"/>
      <c r="J10" s="213"/>
      <c r="K10" s="214"/>
      <c r="L10" s="215"/>
      <c r="M10" s="216"/>
      <c r="N10" s="217"/>
      <c r="O10" s="218"/>
      <c r="P10" s="215"/>
      <c r="Q10" s="206" t="s">
        <v>115</v>
      </c>
      <c r="R10" s="219"/>
    </row>
    <row r="11" spans="1:24" ht="24.95" customHeight="1" x14ac:dyDescent="0.25">
      <c r="A11" s="220" t="s">
        <v>116</v>
      </c>
      <c r="B11" s="88"/>
      <c r="C11" s="88"/>
      <c r="D11" s="88"/>
      <c r="E11" s="88"/>
      <c r="F11" s="88"/>
      <c r="G11" s="88"/>
      <c r="H11" s="89"/>
      <c r="I11" s="125"/>
      <c r="J11" s="90"/>
      <c r="K11" s="221"/>
      <c r="L11" s="90"/>
      <c r="M11" s="91"/>
      <c r="N11" s="92"/>
      <c r="O11" s="93"/>
      <c r="P11" s="90"/>
      <c r="Q11" s="94"/>
      <c r="R11" s="92"/>
    </row>
    <row r="12" spans="1:24" ht="24.95" customHeight="1" x14ac:dyDescent="0.25">
      <c r="A12" s="95" t="s">
        <v>117</v>
      </c>
      <c r="B12" s="96">
        <v>512</v>
      </c>
      <c r="C12" s="96">
        <v>12724</v>
      </c>
      <c r="D12" s="96">
        <f t="shared" ref="D12:D29" si="0">B12+C12</f>
        <v>13236</v>
      </c>
      <c r="E12" s="96">
        <v>1006</v>
      </c>
      <c r="F12" s="96">
        <v>7174</v>
      </c>
      <c r="G12" s="96">
        <v>5056</v>
      </c>
      <c r="H12" s="97">
        <f t="shared" ref="H12:H29" si="1">E12+F12</f>
        <v>8180</v>
      </c>
      <c r="I12" s="98">
        <v>950</v>
      </c>
      <c r="J12" s="99">
        <v>180</v>
      </c>
      <c r="K12" s="100">
        <v>649</v>
      </c>
      <c r="L12" s="96"/>
      <c r="M12" s="101"/>
      <c r="N12" s="102">
        <f t="shared" ref="N12:N29" si="2">SUM(I12:M12)</f>
        <v>1779</v>
      </c>
      <c r="O12" s="103">
        <v>6401</v>
      </c>
      <c r="P12" s="99"/>
      <c r="Q12" s="104"/>
      <c r="R12" s="102">
        <f>SUM(O12:Q12)</f>
        <v>6401</v>
      </c>
      <c r="S12" s="105">
        <f>(N12+O12+P12+Q12)-H12</f>
        <v>0</v>
      </c>
      <c r="V12" s="105">
        <f>E12+F12+G12</f>
        <v>13236</v>
      </c>
      <c r="W12" s="105">
        <f>D12</f>
        <v>13236</v>
      </c>
      <c r="X12" s="105">
        <f>V12-W12</f>
        <v>0</v>
      </c>
    </row>
    <row r="13" spans="1:24" ht="24.95" customHeight="1" x14ac:dyDescent="0.25">
      <c r="A13" s="106" t="s">
        <v>118</v>
      </c>
      <c r="B13" s="96">
        <v>467</v>
      </c>
      <c r="C13" s="96">
        <v>609</v>
      </c>
      <c r="D13" s="96">
        <f t="shared" si="0"/>
        <v>1076</v>
      </c>
      <c r="E13" s="96">
        <v>367</v>
      </c>
      <c r="F13" s="96">
        <v>705</v>
      </c>
      <c r="G13" s="96">
        <v>4</v>
      </c>
      <c r="H13" s="97">
        <f t="shared" si="1"/>
        <v>1072</v>
      </c>
      <c r="I13" s="98">
        <v>787</v>
      </c>
      <c r="J13" s="99">
        <v>155</v>
      </c>
      <c r="K13" s="100">
        <v>130</v>
      </c>
      <c r="L13" s="96"/>
      <c r="M13" s="101"/>
      <c r="N13" s="102">
        <f t="shared" si="2"/>
        <v>1072</v>
      </c>
      <c r="O13" s="103"/>
      <c r="P13" s="99"/>
      <c r="Q13" s="104"/>
      <c r="R13" s="102">
        <f t="shared" ref="R13:R31" si="3">SUM(O13:Q13)</f>
        <v>0</v>
      </c>
      <c r="S13" s="105">
        <f t="shared" ref="S13:S57" si="4">(N13+O13+P13+Q13)-H13</f>
        <v>0</v>
      </c>
      <c r="V13" s="105">
        <f t="shared" ref="V13:V57" si="5">E13+F13+G13</f>
        <v>1076</v>
      </c>
      <c r="W13" s="105">
        <f t="shared" ref="W13:W57" si="6">D13</f>
        <v>1076</v>
      </c>
      <c r="X13" s="105">
        <f t="shared" ref="X13:X57" si="7">V13-W13</f>
        <v>0</v>
      </c>
    </row>
    <row r="14" spans="1:24" ht="24.95" customHeight="1" x14ac:dyDescent="0.25">
      <c r="A14" s="106" t="s">
        <v>119</v>
      </c>
      <c r="B14" s="96">
        <v>422</v>
      </c>
      <c r="C14" s="96">
        <v>5938</v>
      </c>
      <c r="D14" s="96">
        <f t="shared" si="0"/>
        <v>6360</v>
      </c>
      <c r="E14" s="96">
        <v>4262</v>
      </c>
      <c r="F14" s="96">
        <v>1646</v>
      </c>
      <c r="G14" s="96">
        <v>452</v>
      </c>
      <c r="H14" s="97">
        <f t="shared" si="1"/>
        <v>5908</v>
      </c>
      <c r="I14" s="98">
        <v>1753</v>
      </c>
      <c r="J14" s="99">
        <v>369</v>
      </c>
      <c r="K14" s="100">
        <v>506</v>
      </c>
      <c r="L14" s="96"/>
      <c r="M14" s="101"/>
      <c r="N14" s="102">
        <f t="shared" si="2"/>
        <v>2628</v>
      </c>
      <c r="O14" s="103">
        <v>203</v>
      </c>
      <c r="P14" s="99">
        <v>3077</v>
      </c>
      <c r="Q14" s="104"/>
      <c r="R14" s="102">
        <f t="shared" si="3"/>
        <v>3280</v>
      </c>
      <c r="S14" s="105">
        <f t="shared" si="4"/>
        <v>0</v>
      </c>
      <c r="V14" s="105">
        <f t="shared" si="5"/>
        <v>6360</v>
      </c>
      <c r="W14" s="105">
        <f t="shared" si="6"/>
        <v>6360</v>
      </c>
      <c r="X14" s="105">
        <f t="shared" si="7"/>
        <v>0</v>
      </c>
    </row>
    <row r="15" spans="1:24" ht="24.95" customHeight="1" x14ac:dyDescent="0.25">
      <c r="A15" s="106" t="s">
        <v>120</v>
      </c>
      <c r="B15" s="96">
        <v>623</v>
      </c>
      <c r="C15" s="96">
        <v>2014</v>
      </c>
      <c r="D15" s="96">
        <f t="shared" si="0"/>
        <v>2637</v>
      </c>
      <c r="E15" s="96">
        <v>492</v>
      </c>
      <c r="F15" s="96">
        <v>242</v>
      </c>
      <c r="G15" s="96">
        <v>1903</v>
      </c>
      <c r="H15" s="97">
        <f t="shared" si="1"/>
        <v>734</v>
      </c>
      <c r="I15" s="98">
        <v>293</v>
      </c>
      <c r="J15" s="99">
        <v>79</v>
      </c>
      <c r="K15" s="100">
        <v>362</v>
      </c>
      <c r="L15" s="96"/>
      <c r="M15" s="101"/>
      <c r="N15" s="102">
        <f t="shared" si="2"/>
        <v>734</v>
      </c>
      <c r="O15" s="103"/>
      <c r="P15" s="99"/>
      <c r="Q15" s="104"/>
      <c r="R15" s="102">
        <f t="shared" si="3"/>
        <v>0</v>
      </c>
      <c r="S15" s="105">
        <f t="shared" si="4"/>
        <v>0</v>
      </c>
      <c r="V15" s="105">
        <f t="shared" si="5"/>
        <v>2637</v>
      </c>
      <c r="W15" s="105">
        <f t="shared" si="6"/>
        <v>2637</v>
      </c>
      <c r="X15" s="105">
        <f t="shared" si="7"/>
        <v>0</v>
      </c>
    </row>
    <row r="16" spans="1:24" ht="24.95" customHeight="1" x14ac:dyDescent="0.25">
      <c r="A16" s="106" t="s">
        <v>121</v>
      </c>
      <c r="B16" s="96">
        <v>382</v>
      </c>
      <c r="C16" s="96">
        <v>3447</v>
      </c>
      <c r="D16" s="96">
        <f t="shared" si="0"/>
        <v>3829</v>
      </c>
      <c r="E16" s="96">
        <v>864</v>
      </c>
      <c r="F16" s="96">
        <v>2044</v>
      </c>
      <c r="G16" s="96">
        <v>921</v>
      </c>
      <c r="H16" s="97">
        <f t="shared" si="1"/>
        <v>2908</v>
      </c>
      <c r="I16" s="98">
        <v>1064</v>
      </c>
      <c r="J16" s="99">
        <v>189</v>
      </c>
      <c r="K16" s="100">
        <v>738</v>
      </c>
      <c r="L16" s="96"/>
      <c r="M16" s="101"/>
      <c r="N16" s="102">
        <f t="shared" si="2"/>
        <v>1991</v>
      </c>
      <c r="O16" s="103">
        <v>917</v>
      </c>
      <c r="P16" s="99"/>
      <c r="Q16" s="104"/>
      <c r="R16" s="102">
        <f t="shared" si="3"/>
        <v>917</v>
      </c>
      <c r="S16" s="105">
        <f t="shared" si="4"/>
        <v>0</v>
      </c>
      <c r="V16" s="105">
        <f t="shared" si="5"/>
        <v>3829</v>
      </c>
      <c r="W16" s="105">
        <f t="shared" si="6"/>
        <v>3829</v>
      </c>
      <c r="X16" s="105">
        <f t="shared" si="7"/>
        <v>0</v>
      </c>
    </row>
    <row r="17" spans="1:24" ht="24.95" customHeight="1" x14ac:dyDescent="0.25">
      <c r="A17" s="106" t="s">
        <v>122</v>
      </c>
      <c r="B17" s="96">
        <v>1654</v>
      </c>
      <c r="C17" s="96">
        <v>3899</v>
      </c>
      <c r="D17" s="96">
        <f t="shared" si="0"/>
        <v>5553</v>
      </c>
      <c r="E17" s="96">
        <v>2629</v>
      </c>
      <c r="F17" s="96">
        <v>1723</v>
      </c>
      <c r="G17" s="96">
        <v>1201</v>
      </c>
      <c r="H17" s="97">
        <f t="shared" si="1"/>
        <v>4352</v>
      </c>
      <c r="I17" s="98">
        <v>2729</v>
      </c>
      <c r="J17" s="99">
        <v>530</v>
      </c>
      <c r="K17" s="100">
        <v>1093</v>
      </c>
      <c r="L17" s="96"/>
      <c r="M17" s="101"/>
      <c r="N17" s="102">
        <f t="shared" si="2"/>
        <v>4352</v>
      </c>
      <c r="O17" s="103"/>
      <c r="P17" s="99"/>
      <c r="Q17" s="104"/>
      <c r="R17" s="102">
        <f t="shared" si="3"/>
        <v>0</v>
      </c>
      <c r="S17" s="105">
        <f t="shared" si="4"/>
        <v>0</v>
      </c>
      <c r="V17" s="105">
        <f t="shared" si="5"/>
        <v>5553</v>
      </c>
      <c r="W17" s="105">
        <f t="shared" si="6"/>
        <v>5553</v>
      </c>
      <c r="X17" s="105">
        <f t="shared" si="7"/>
        <v>0</v>
      </c>
    </row>
    <row r="18" spans="1:24" ht="24.95" customHeight="1" x14ac:dyDescent="0.25">
      <c r="A18" s="106" t="s">
        <v>123</v>
      </c>
      <c r="B18" s="96">
        <v>452</v>
      </c>
      <c r="C18" s="96">
        <v>673</v>
      </c>
      <c r="D18" s="96">
        <f t="shared" si="0"/>
        <v>1125</v>
      </c>
      <c r="E18" s="96">
        <v>364</v>
      </c>
      <c r="F18" s="96">
        <v>716</v>
      </c>
      <c r="G18" s="96">
        <v>45</v>
      </c>
      <c r="H18" s="97">
        <f t="shared" si="1"/>
        <v>1080</v>
      </c>
      <c r="I18" s="98">
        <v>701</v>
      </c>
      <c r="J18" s="99">
        <v>129</v>
      </c>
      <c r="K18" s="100">
        <v>25</v>
      </c>
      <c r="L18" s="96"/>
      <c r="M18" s="101"/>
      <c r="N18" s="102">
        <f t="shared" si="2"/>
        <v>855</v>
      </c>
      <c r="O18" s="103">
        <v>225</v>
      </c>
      <c r="P18" s="99"/>
      <c r="Q18" s="104"/>
      <c r="R18" s="102">
        <f t="shared" si="3"/>
        <v>225</v>
      </c>
      <c r="S18" s="105">
        <f t="shared" si="4"/>
        <v>0</v>
      </c>
      <c r="V18" s="105">
        <f t="shared" si="5"/>
        <v>1125</v>
      </c>
      <c r="W18" s="105">
        <f t="shared" si="6"/>
        <v>1125</v>
      </c>
      <c r="X18" s="105">
        <f t="shared" si="7"/>
        <v>0</v>
      </c>
    </row>
    <row r="19" spans="1:24" ht="24.95" customHeight="1" x14ac:dyDescent="0.25">
      <c r="A19" s="106" t="s">
        <v>124</v>
      </c>
      <c r="B19" s="96">
        <v>58</v>
      </c>
      <c r="C19" s="96">
        <v>7465</v>
      </c>
      <c r="D19" s="96">
        <f t="shared" si="0"/>
        <v>7523</v>
      </c>
      <c r="E19" s="96">
        <v>326</v>
      </c>
      <c r="F19" s="96">
        <v>6899</v>
      </c>
      <c r="G19" s="96">
        <v>298</v>
      </c>
      <c r="H19" s="97">
        <f t="shared" si="1"/>
        <v>7225</v>
      </c>
      <c r="I19" s="98">
        <v>456</v>
      </c>
      <c r="J19" s="99">
        <v>78</v>
      </c>
      <c r="K19" s="100">
        <v>341</v>
      </c>
      <c r="L19" s="96"/>
      <c r="M19" s="101"/>
      <c r="N19" s="102">
        <f t="shared" si="2"/>
        <v>875</v>
      </c>
      <c r="O19" s="103">
        <v>6350</v>
      </c>
      <c r="P19" s="99"/>
      <c r="Q19" s="104"/>
      <c r="R19" s="102">
        <f t="shared" si="3"/>
        <v>6350</v>
      </c>
      <c r="S19" s="105">
        <f t="shared" si="4"/>
        <v>0</v>
      </c>
      <c r="V19" s="105">
        <f t="shared" si="5"/>
        <v>7523</v>
      </c>
      <c r="W19" s="105">
        <f t="shared" si="6"/>
        <v>7523</v>
      </c>
      <c r="X19" s="105">
        <f t="shared" si="7"/>
        <v>0</v>
      </c>
    </row>
    <row r="20" spans="1:24" ht="24.95" customHeight="1" x14ac:dyDescent="0.25">
      <c r="A20" s="106" t="s">
        <v>125</v>
      </c>
      <c r="B20" s="96">
        <v>245</v>
      </c>
      <c r="C20" s="96">
        <v>3179</v>
      </c>
      <c r="D20" s="96">
        <f t="shared" si="0"/>
        <v>3424</v>
      </c>
      <c r="E20" s="96">
        <v>773</v>
      </c>
      <c r="F20" s="96">
        <v>2648</v>
      </c>
      <c r="G20" s="96">
        <v>3</v>
      </c>
      <c r="H20" s="97">
        <f t="shared" si="1"/>
        <v>3421</v>
      </c>
      <c r="I20" s="98">
        <v>2522</v>
      </c>
      <c r="J20" s="99">
        <v>497</v>
      </c>
      <c r="K20" s="100">
        <v>402</v>
      </c>
      <c r="L20" s="96"/>
      <c r="M20" s="101"/>
      <c r="N20" s="102">
        <f t="shared" si="2"/>
        <v>3421</v>
      </c>
      <c r="O20" s="103"/>
      <c r="P20" s="99"/>
      <c r="Q20" s="104"/>
      <c r="R20" s="102">
        <f t="shared" si="3"/>
        <v>0</v>
      </c>
      <c r="S20" s="105">
        <f t="shared" si="4"/>
        <v>0</v>
      </c>
      <c r="V20" s="105">
        <f t="shared" si="5"/>
        <v>3424</v>
      </c>
      <c r="W20" s="105">
        <f t="shared" si="6"/>
        <v>3424</v>
      </c>
      <c r="X20" s="105">
        <f t="shared" si="7"/>
        <v>0</v>
      </c>
    </row>
    <row r="21" spans="1:24" ht="24.95" customHeight="1" x14ac:dyDescent="0.25">
      <c r="A21" s="106" t="s">
        <v>126</v>
      </c>
      <c r="B21" s="96">
        <v>708</v>
      </c>
      <c r="C21" s="96">
        <v>3746</v>
      </c>
      <c r="D21" s="96">
        <f t="shared" si="0"/>
        <v>4454</v>
      </c>
      <c r="E21" s="96">
        <v>1101</v>
      </c>
      <c r="F21" s="96">
        <v>2603</v>
      </c>
      <c r="G21" s="96">
        <v>750</v>
      </c>
      <c r="H21" s="97">
        <f t="shared" si="1"/>
        <v>3704</v>
      </c>
      <c r="I21" s="98">
        <v>602</v>
      </c>
      <c r="J21" s="99">
        <v>97</v>
      </c>
      <c r="K21" s="100">
        <v>916</v>
      </c>
      <c r="L21" s="96"/>
      <c r="M21" s="101"/>
      <c r="N21" s="102">
        <f t="shared" si="2"/>
        <v>1615</v>
      </c>
      <c r="O21" s="103"/>
      <c r="P21" s="99">
        <v>2089</v>
      </c>
      <c r="Q21" s="104"/>
      <c r="R21" s="102">
        <f t="shared" si="3"/>
        <v>2089</v>
      </c>
      <c r="S21" s="105">
        <f t="shared" si="4"/>
        <v>0</v>
      </c>
      <c r="V21" s="105">
        <f t="shared" si="5"/>
        <v>4454</v>
      </c>
      <c r="W21" s="105">
        <f t="shared" si="6"/>
        <v>4454</v>
      </c>
      <c r="X21" s="105">
        <f t="shared" si="7"/>
        <v>0</v>
      </c>
    </row>
    <row r="22" spans="1:24" ht="24.95" customHeight="1" x14ac:dyDescent="0.25">
      <c r="A22" s="106" t="s">
        <v>127</v>
      </c>
      <c r="B22" s="96">
        <v>63</v>
      </c>
      <c r="C22" s="96">
        <v>1103</v>
      </c>
      <c r="D22" s="96">
        <f t="shared" si="0"/>
        <v>1166</v>
      </c>
      <c r="E22" s="96">
        <v>296</v>
      </c>
      <c r="F22" s="96">
        <v>771</v>
      </c>
      <c r="G22" s="96">
        <v>99</v>
      </c>
      <c r="H22" s="97">
        <f t="shared" si="1"/>
        <v>1067</v>
      </c>
      <c r="I22" s="98">
        <v>655</v>
      </c>
      <c r="J22" s="99">
        <v>115</v>
      </c>
      <c r="K22" s="100">
        <v>297</v>
      </c>
      <c r="L22" s="96"/>
      <c r="M22" s="101"/>
      <c r="N22" s="102">
        <f t="shared" si="2"/>
        <v>1067</v>
      </c>
      <c r="O22" s="103"/>
      <c r="P22" s="99"/>
      <c r="Q22" s="104"/>
      <c r="R22" s="102">
        <f t="shared" si="3"/>
        <v>0</v>
      </c>
      <c r="S22" s="105">
        <f t="shared" si="4"/>
        <v>0</v>
      </c>
      <c r="V22" s="105">
        <f t="shared" si="5"/>
        <v>1166</v>
      </c>
      <c r="W22" s="105">
        <f t="shared" si="6"/>
        <v>1166</v>
      </c>
      <c r="X22" s="105">
        <f t="shared" si="7"/>
        <v>0</v>
      </c>
    </row>
    <row r="23" spans="1:24" ht="24.95" customHeight="1" x14ac:dyDescent="0.25">
      <c r="A23" s="106" t="s">
        <v>128</v>
      </c>
      <c r="B23" s="96">
        <v>144</v>
      </c>
      <c r="C23" s="96">
        <v>11721</v>
      </c>
      <c r="D23" s="96">
        <f t="shared" si="0"/>
        <v>11865</v>
      </c>
      <c r="E23" s="96">
        <v>354</v>
      </c>
      <c r="F23" s="96">
        <v>10588</v>
      </c>
      <c r="G23" s="96">
        <v>923</v>
      </c>
      <c r="H23" s="97">
        <f t="shared" si="1"/>
        <v>10942</v>
      </c>
      <c r="I23" s="98">
        <v>319</v>
      </c>
      <c r="J23" s="99">
        <v>70</v>
      </c>
      <c r="K23" s="100">
        <v>799</v>
      </c>
      <c r="L23" s="96"/>
      <c r="M23" s="101"/>
      <c r="N23" s="102">
        <f t="shared" si="2"/>
        <v>1188</v>
      </c>
      <c r="O23" s="103"/>
      <c r="P23" s="99">
        <v>9754</v>
      </c>
      <c r="Q23" s="104"/>
      <c r="R23" s="102">
        <f t="shared" si="3"/>
        <v>9754</v>
      </c>
      <c r="S23" s="105">
        <f t="shared" si="4"/>
        <v>0</v>
      </c>
      <c r="V23" s="105">
        <f t="shared" si="5"/>
        <v>11865</v>
      </c>
      <c r="W23" s="105">
        <f t="shared" si="6"/>
        <v>11865</v>
      </c>
      <c r="X23" s="105">
        <f t="shared" si="7"/>
        <v>0</v>
      </c>
    </row>
    <row r="24" spans="1:24" ht="24.95" customHeight="1" x14ac:dyDescent="0.25">
      <c r="A24" s="106" t="s">
        <v>129</v>
      </c>
      <c r="B24" s="96">
        <v>112</v>
      </c>
      <c r="C24" s="96">
        <v>2398</v>
      </c>
      <c r="D24" s="96">
        <f t="shared" si="0"/>
        <v>2510</v>
      </c>
      <c r="E24" s="96">
        <v>568</v>
      </c>
      <c r="F24" s="96">
        <v>1855</v>
      </c>
      <c r="G24" s="96">
        <v>87</v>
      </c>
      <c r="H24" s="97">
        <f t="shared" si="1"/>
        <v>2423</v>
      </c>
      <c r="I24" s="98">
        <v>877</v>
      </c>
      <c r="J24" s="99">
        <v>178</v>
      </c>
      <c r="K24" s="100">
        <v>417</v>
      </c>
      <c r="L24" s="96"/>
      <c r="M24" s="101"/>
      <c r="N24" s="102">
        <f t="shared" si="2"/>
        <v>1472</v>
      </c>
      <c r="O24" s="103">
        <v>951</v>
      </c>
      <c r="P24" s="99"/>
      <c r="Q24" s="104"/>
      <c r="R24" s="102">
        <f t="shared" si="3"/>
        <v>951</v>
      </c>
      <c r="S24" s="105">
        <f t="shared" si="4"/>
        <v>0</v>
      </c>
      <c r="V24" s="105">
        <f t="shared" si="5"/>
        <v>2510</v>
      </c>
      <c r="W24" s="105">
        <f t="shared" si="6"/>
        <v>2510</v>
      </c>
      <c r="X24" s="105">
        <f t="shared" si="7"/>
        <v>0</v>
      </c>
    </row>
    <row r="25" spans="1:24" ht="24.95" customHeight="1" x14ac:dyDescent="0.25">
      <c r="A25" s="106" t="s">
        <v>130</v>
      </c>
      <c r="B25" s="96">
        <v>203</v>
      </c>
      <c r="C25" s="96">
        <v>1953</v>
      </c>
      <c r="D25" s="96">
        <f t="shared" si="0"/>
        <v>2156</v>
      </c>
      <c r="E25" s="96">
        <v>752</v>
      </c>
      <c r="F25" s="96">
        <v>541</v>
      </c>
      <c r="G25" s="96">
        <v>863</v>
      </c>
      <c r="H25" s="97">
        <f t="shared" si="1"/>
        <v>1293</v>
      </c>
      <c r="I25" s="98">
        <v>641</v>
      </c>
      <c r="J25" s="99">
        <v>132</v>
      </c>
      <c r="K25" s="100">
        <v>520</v>
      </c>
      <c r="L25" s="96"/>
      <c r="M25" s="101"/>
      <c r="N25" s="102">
        <f t="shared" si="2"/>
        <v>1293</v>
      </c>
      <c r="O25" s="103"/>
      <c r="P25" s="99"/>
      <c r="Q25" s="104"/>
      <c r="R25" s="102">
        <f t="shared" si="3"/>
        <v>0</v>
      </c>
      <c r="S25" s="105">
        <f t="shared" si="4"/>
        <v>0</v>
      </c>
      <c r="V25" s="105">
        <f t="shared" si="5"/>
        <v>2156</v>
      </c>
      <c r="W25" s="105">
        <f t="shared" si="6"/>
        <v>2156</v>
      </c>
      <c r="X25" s="105">
        <f t="shared" si="7"/>
        <v>0</v>
      </c>
    </row>
    <row r="26" spans="1:24" ht="24.95" customHeight="1" x14ac:dyDescent="0.25">
      <c r="A26" s="106" t="s">
        <v>131</v>
      </c>
      <c r="B26" s="96">
        <v>417</v>
      </c>
      <c r="C26" s="96">
        <v>1502</v>
      </c>
      <c r="D26" s="96">
        <f t="shared" si="0"/>
        <v>1919</v>
      </c>
      <c r="E26" s="96">
        <v>456</v>
      </c>
      <c r="F26" s="96">
        <v>1425</v>
      </c>
      <c r="G26" s="96">
        <v>38</v>
      </c>
      <c r="H26" s="97">
        <f t="shared" si="1"/>
        <v>1881</v>
      </c>
      <c r="I26" s="98">
        <v>1243</v>
      </c>
      <c r="J26" s="99">
        <v>218</v>
      </c>
      <c r="K26" s="100">
        <v>420</v>
      </c>
      <c r="L26" s="96"/>
      <c r="M26" s="101"/>
      <c r="N26" s="102">
        <f t="shared" si="2"/>
        <v>1881</v>
      </c>
      <c r="O26" s="103"/>
      <c r="P26" s="99"/>
      <c r="Q26" s="104"/>
      <c r="R26" s="102">
        <f t="shared" si="3"/>
        <v>0</v>
      </c>
      <c r="S26" s="105">
        <f t="shared" si="4"/>
        <v>0</v>
      </c>
      <c r="V26" s="105">
        <f t="shared" si="5"/>
        <v>1919</v>
      </c>
      <c r="W26" s="105">
        <f t="shared" si="6"/>
        <v>1919</v>
      </c>
      <c r="X26" s="105">
        <f t="shared" si="7"/>
        <v>0</v>
      </c>
    </row>
    <row r="27" spans="1:24" ht="24.95" customHeight="1" x14ac:dyDescent="0.25">
      <c r="A27" s="106" t="s">
        <v>132</v>
      </c>
      <c r="B27" s="96">
        <v>289</v>
      </c>
      <c r="C27" s="96">
        <v>5897</v>
      </c>
      <c r="D27" s="96">
        <f t="shared" si="0"/>
        <v>6186</v>
      </c>
      <c r="E27" s="96">
        <v>1209</v>
      </c>
      <c r="F27" s="96">
        <v>3060</v>
      </c>
      <c r="G27" s="96">
        <v>1917</v>
      </c>
      <c r="H27" s="97">
        <f t="shared" si="1"/>
        <v>4269</v>
      </c>
      <c r="I27" s="98">
        <v>2241</v>
      </c>
      <c r="J27" s="99">
        <v>467</v>
      </c>
      <c r="K27" s="100">
        <v>1398</v>
      </c>
      <c r="L27" s="96"/>
      <c r="M27" s="101"/>
      <c r="N27" s="102">
        <f t="shared" si="2"/>
        <v>4106</v>
      </c>
      <c r="O27" s="103">
        <v>163</v>
      </c>
      <c r="P27" s="99"/>
      <c r="Q27" s="104"/>
      <c r="R27" s="102">
        <f t="shared" si="3"/>
        <v>163</v>
      </c>
      <c r="S27" s="105">
        <f t="shared" si="4"/>
        <v>0</v>
      </c>
      <c r="V27" s="105">
        <f t="shared" si="5"/>
        <v>6186</v>
      </c>
      <c r="W27" s="105">
        <f t="shared" si="6"/>
        <v>6186</v>
      </c>
      <c r="X27" s="105">
        <f t="shared" si="7"/>
        <v>0</v>
      </c>
    </row>
    <row r="28" spans="1:24" ht="24.95" customHeight="1" x14ac:dyDescent="0.25">
      <c r="A28" s="106" t="s">
        <v>133</v>
      </c>
      <c r="B28" s="96">
        <v>155</v>
      </c>
      <c r="C28" s="96">
        <v>6782</v>
      </c>
      <c r="D28" s="96">
        <f t="shared" si="0"/>
        <v>6937</v>
      </c>
      <c r="E28" s="96">
        <v>989</v>
      </c>
      <c r="F28" s="96">
        <v>3281</v>
      </c>
      <c r="G28" s="96">
        <v>2667</v>
      </c>
      <c r="H28" s="97">
        <f t="shared" si="1"/>
        <v>4270</v>
      </c>
      <c r="I28" s="98">
        <v>1266</v>
      </c>
      <c r="J28" s="99">
        <v>244</v>
      </c>
      <c r="K28" s="100">
        <v>532</v>
      </c>
      <c r="L28" s="96"/>
      <c r="M28" s="101"/>
      <c r="N28" s="102">
        <f t="shared" si="2"/>
        <v>2042</v>
      </c>
      <c r="O28" s="103">
        <v>364</v>
      </c>
      <c r="P28" s="99">
        <v>1864</v>
      </c>
      <c r="Q28" s="104"/>
      <c r="R28" s="102">
        <f t="shared" si="3"/>
        <v>2228</v>
      </c>
      <c r="S28" s="105">
        <f t="shared" si="4"/>
        <v>0</v>
      </c>
      <c r="V28" s="105">
        <f t="shared" si="5"/>
        <v>6937</v>
      </c>
      <c r="W28" s="105">
        <f t="shared" si="6"/>
        <v>6937</v>
      </c>
      <c r="X28" s="105">
        <f t="shared" si="7"/>
        <v>0</v>
      </c>
    </row>
    <row r="29" spans="1:24" ht="24.95" customHeight="1" thickBot="1" x14ac:dyDescent="0.3">
      <c r="A29" s="107" t="s">
        <v>134</v>
      </c>
      <c r="B29" s="96">
        <v>97</v>
      </c>
      <c r="C29" s="96">
        <v>1349</v>
      </c>
      <c r="D29" s="96">
        <f t="shared" si="0"/>
        <v>1446</v>
      </c>
      <c r="E29" s="96">
        <v>334</v>
      </c>
      <c r="F29" s="96">
        <v>1102</v>
      </c>
      <c r="G29" s="96">
        <v>10</v>
      </c>
      <c r="H29" s="97">
        <f t="shared" si="1"/>
        <v>1436</v>
      </c>
      <c r="I29" s="98">
        <v>839</v>
      </c>
      <c r="J29" s="99">
        <v>154</v>
      </c>
      <c r="K29" s="100">
        <v>443</v>
      </c>
      <c r="L29" s="96"/>
      <c r="M29" s="101"/>
      <c r="N29" s="102">
        <f t="shared" si="2"/>
        <v>1436</v>
      </c>
      <c r="O29" s="103"/>
      <c r="P29" s="99"/>
      <c r="Q29" s="104"/>
      <c r="R29" s="102">
        <f t="shared" si="3"/>
        <v>0</v>
      </c>
      <c r="S29" s="105">
        <f t="shared" si="4"/>
        <v>0</v>
      </c>
      <c r="V29" s="105">
        <f t="shared" si="5"/>
        <v>1446</v>
      </c>
      <c r="W29" s="105">
        <f t="shared" si="6"/>
        <v>1446</v>
      </c>
      <c r="X29" s="105">
        <f t="shared" si="7"/>
        <v>0</v>
      </c>
    </row>
    <row r="30" spans="1:24" s="114" customFormat="1" ht="24.95" customHeight="1" thickBot="1" x14ac:dyDescent="0.35">
      <c r="A30" s="108" t="s">
        <v>135</v>
      </c>
      <c r="B30" s="109">
        <f t="shared" ref="B30:O30" si="8">SUM(B12:B29)</f>
        <v>7003</v>
      </c>
      <c r="C30" s="109">
        <f t="shared" si="8"/>
        <v>76399</v>
      </c>
      <c r="D30" s="109">
        <f t="shared" si="8"/>
        <v>83402</v>
      </c>
      <c r="E30" s="109">
        <f t="shared" si="8"/>
        <v>17142</v>
      </c>
      <c r="F30" s="109">
        <f t="shared" si="8"/>
        <v>49023</v>
      </c>
      <c r="G30" s="109">
        <f t="shared" si="8"/>
        <v>17237</v>
      </c>
      <c r="H30" s="109">
        <f t="shared" si="8"/>
        <v>66165</v>
      </c>
      <c r="I30" s="109">
        <f t="shared" si="8"/>
        <v>19938</v>
      </c>
      <c r="J30" s="109">
        <f t="shared" si="8"/>
        <v>3881</v>
      </c>
      <c r="K30" s="109">
        <f t="shared" si="8"/>
        <v>9988</v>
      </c>
      <c r="L30" s="109">
        <f t="shared" si="8"/>
        <v>0</v>
      </c>
      <c r="M30" s="110">
        <f t="shared" si="8"/>
        <v>0</v>
      </c>
      <c r="N30" s="111">
        <f t="shared" si="8"/>
        <v>33807</v>
      </c>
      <c r="O30" s="110">
        <f t="shared" si="8"/>
        <v>15574</v>
      </c>
      <c r="P30" s="112">
        <f>SUM(P12:P29)</f>
        <v>16784</v>
      </c>
      <c r="Q30" s="113">
        <f>SUM(Q12:Q29)</f>
        <v>0</v>
      </c>
      <c r="R30" s="111">
        <f>SUM(R12:R29)</f>
        <v>32358</v>
      </c>
      <c r="S30" s="105">
        <f t="shared" si="4"/>
        <v>0</v>
      </c>
      <c r="V30" s="105">
        <f t="shared" si="5"/>
        <v>83402</v>
      </c>
      <c r="W30" s="105">
        <f t="shared" si="6"/>
        <v>83402</v>
      </c>
      <c r="X30" s="105">
        <f t="shared" si="7"/>
        <v>0</v>
      </c>
    </row>
    <row r="31" spans="1:24" ht="24.95" customHeight="1" thickBot="1" x14ac:dyDescent="0.3">
      <c r="A31" s="107" t="s">
        <v>26</v>
      </c>
      <c r="B31" s="96">
        <v>9225</v>
      </c>
      <c r="C31" s="96">
        <v>158098</v>
      </c>
      <c r="D31" s="96">
        <f>B31+C31</f>
        <v>167323</v>
      </c>
      <c r="E31" s="96">
        <v>56080</v>
      </c>
      <c r="F31" s="96">
        <v>31930</v>
      </c>
      <c r="G31" s="96">
        <v>79313</v>
      </c>
      <c r="H31" s="97">
        <f>E31+F31</f>
        <v>88010</v>
      </c>
      <c r="I31" s="98">
        <v>14088</v>
      </c>
      <c r="J31" s="115">
        <v>1865</v>
      </c>
      <c r="K31" s="100">
        <v>63946</v>
      </c>
      <c r="L31" s="96"/>
      <c r="M31" s="116"/>
      <c r="N31" s="102">
        <f>SUM(I31:M31)</f>
        <v>79899</v>
      </c>
      <c r="O31" s="103">
        <v>1274</v>
      </c>
      <c r="P31" s="99">
        <v>6837</v>
      </c>
      <c r="Q31" s="104"/>
      <c r="R31" s="102">
        <f t="shared" si="3"/>
        <v>8111</v>
      </c>
      <c r="S31" s="105">
        <f t="shared" si="4"/>
        <v>0</v>
      </c>
      <c r="V31" s="105">
        <f t="shared" si="5"/>
        <v>167323</v>
      </c>
      <c r="W31" s="105">
        <f t="shared" si="6"/>
        <v>167323</v>
      </c>
      <c r="X31" s="105">
        <f t="shared" si="7"/>
        <v>0</v>
      </c>
    </row>
    <row r="32" spans="1:24" s="114" customFormat="1" ht="24.95" customHeight="1" thickBot="1" x14ac:dyDescent="0.35">
      <c r="A32" s="108" t="s">
        <v>136</v>
      </c>
      <c r="B32" s="109">
        <f t="shared" ref="B32:O32" si="9">B30+B31</f>
        <v>16228</v>
      </c>
      <c r="C32" s="109">
        <f t="shared" si="9"/>
        <v>234497</v>
      </c>
      <c r="D32" s="109">
        <f t="shared" si="9"/>
        <v>250725</v>
      </c>
      <c r="E32" s="109">
        <f t="shared" si="9"/>
        <v>73222</v>
      </c>
      <c r="F32" s="109">
        <f t="shared" si="9"/>
        <v>80953</v>
      </c>
      <c r="G32" s="109">
        <f t="shared" si="9"/>
        <v>96550</v>
      </c>
      <c r="H32" s="109">
        <f t="shared" si="9"/>
        <v>154175</v>
      </c>
      <c r="I32" s="109">
        <f t="shared" si="9"/>
        <v>34026</v>
      </c>
      <c r="J32" s="109">
        <f t="shared" si="9"/>
        <v>5746</v>
      </c>
      <c r="K32" s="109">
        <f t="shared" si="9"/>
        <v>73934</v>
      </c>
      <c r="L32" s="109">
        <f t="shared" si="9"/>
        <v>0</v>
      </c>
      <c r="M32" s="110">
        <f t="shared" si="9"/>
        <v>0</v>
      </c>
      <c r="N32" s="111">
        <f t="shared" si="9"/>
        <v>113706</v>
      </c>
      <c r="O32" s="110">
        <f t="shared" si="9"/>
        <v>16848</v>
      </c>
      <c r="P32" s="112">
        <f>P30+P31</f>
        <v>23621</v>
      </c>
      <c r="Q32" s="113">
        <f>Q30+Q31</f>
        <v>0</v>
      </c>
      <c r="R32" s="111">
        <f>R30+R31</f>
        <v>40469</v>
      </c>
      <c r="S32" s="105">
        <f t="shared" si="4"/>
        <v>0</v>
      </c>
      <c r="V32" s="105">
        <f t="shared" si="5"/>
        <v>250725</v>
      </c>
      <c r="W32" s="105">
        <f t="shared" si="6"/>
        <v>250725</v>
      </c>
      <c r="X32" s="105">
        <f t="shared" si="7"/>
        <v>0</v>
      </c>
    </row>
    <row r="33" spans="1:24" s="123" customFormat="1" ht="24.95" customHeight="1" thickBot="1" x14ac:dyDescent="0.3">
      <c r="A33" s="117" t="s">
        <v>137</v>
      </c>
      <c r="B33" s="118">
        <f t="shared" ref="B33:O33" si="10">B32</f>
        <v>16228</v>
      </c>
      <c r="C33" s="118">
        <f t="shared" si="10"/>
        <v>234497</v>
      </c>
      <c r="D33" s="118">
        <f t="shared" si="10"/>
        <v>250725</v>
      </c>
      <c r="E33" s="118">
        <f t="shared" si="10"/>
        <v>73222</v>
      </c>
      <c r="F33" s="118">
        <f t="shared" si="10"/>
        <v>80953</v>
      </c>
      <c r="G33" s="118">
        <f t="shared" si="10"/>
        <v>96550</v>
      </c>
      <c r="H33" s="118">
        <f t="shared" si="10"/>
        <v>154175</v>
      </c>
      <c r="I33" s="118">
        <f t="shared" si="10"/>
        <v>34026</v>
      </c>
      <c r="J33" s="118">
        <f t="shared" si="10"/>
        <v>5746</v>
      </c>
      <c r="K33" s="118">
        <f t="shared" si="10"/>
        <v>73934</v>
      </c>
      <c r="L33" s="118">
        <f t="shared" si="10"/>
        <v>0</v>
      </c>
      <c r="M33" s="119">
        <f t="shared" si="10"/>
        <v>0</v>
      </c>
      <c r="N33" s="120">
        <f t="shared" si="10"/>
        <v>113706</v>
      </c>
      <c r="O33" s="119">
        <f t="shared" si="10"/>
        <v>16848</v>
      </c>
      <c r="P33" s="121">
        <f>P32</f>
        <v>23621</v>
      </c>
      <c r="Q33" s="122">
        <f>Q32</f>
        <v>0</v>
      </c>
      <c r="R33" s="120">
        <f>R32</f>
        <v>40469</v>
      </c>
      <c r="S33" s="105">
        <f t="shared" si="4"/>
        <v>0</v>
      </c>
      <c r="V33" s="105">
        <f t="shared" si="5"/>
        <v>250725</v>
      </c>
      <c r="W33" s="105">
        <f t="shared" si="6"/>
        <v>250725</v>
      </c>
      <c r="X33" s="105">
        <f t="shared" si="7"/>
        <v>0</v>
      </c>
    </row>
    <row r="34" spans="1:24" ht="20.100000000000001" customHeight="1" x14ac:dyDescent="0.25">
      <c r="A34" s="124" t="s">
        <v>138</v>
      </c>
      <c r="B34" s="88"/>
      <c r="C34" s="88"/>
      <c r="D34" s="88"/>
      <c r="E34" s="88"/>
      <c r="F34" s="88"/>
      <c r="G34" s="88"/>
      <c r="H34" s="89"/>
      <c r="I34" s="125"/>
      <c r="J34" s="126"/>
      <c r="K34" s="127"/>
      <c r="L34" s="88"/>
      <c r="M34" s="128"/>
      <c r="N34" s="129"/>
      <c r="O34" s="130"/>
      <c r="P34" s="126"/>
      <c r="Q34" s="131"/>
      <c r="R34" s="129"/>
      <c r="S34" s="105">
        <f t="shared" si="4"/>
        <v>0</v>
      </c>
      <c r="V34" s="105">
        <f t="shared" si="5"/>
        <v>0</v>
      </c>
      <c r="W34" s="105">
        <f t="shared" si="6"/>
        <v>0</v>
      </c>
      <c r="X34" s="105">
        <f t="shared" si="7"/>
        <v>0</v>
      </c>
    </row>
    <row r="35" spans="1:24" ht="24.95" customHeight="1" x14ac:dyDescent="0.3">
      <c r="A35" s="132" t="s">
        <v>139</v>
      </c>
      <c r="B35" s="133"/>
      <c r="C35" s="133"/>
      <c r="D35" s="133"/>
      <c r="E35" s="133"/>
      <c r="F35" s="133"/>
      <c r="G35" s="133"/>
      <c r="H35" s="133"/>
      <c r="I35" s="134"/>
      <c r="J35" s="135"/>
      <c r="K35" s="136"/>
      <c r="L35" s="137"/>
      <c r="M35" s="116"/>
      <c r="N35" s="138"/>
      <c r="O35" s="135"/>
      <c r="P35" s="115"/>
      <c r="Q35" s="139"/>
      <c r="R35" s="138"/>
      <c r="S35" s="105">
        <f t="shared" si="4"/>
        <v>0</v>
      </c>
      <c r="V35" s="105">
        <f t="shared" si="5"/>
        <v>0</v>
      </c>
      <c r="W35" s="105">
        <f t="shared" si="6"/>
        <v>0</v>
      </c>
      <c r="X35" s="105">
        <f t="shared" si="7"/>
        <v>0</v>
      </c>
    </row>
    <row r="36" spans="1:24" ht="24.95" customHeight="1" x14ac:dyDescent="0.25">
      <c r="A36" s="140" t="s">
        <v>140</v>
      </c>
      <c r="B36" s="96">
        <v>1040</v>
      </c>
      <c r="C36" s="96">
        <v>17372</v>
      </c>
      <c r="D36" s="96">
        <f>B36+C36</f>
        <v>18412</v>
      </c>
      <c r="E36" s="96">
        <v>18409</v>
      </c>
      <c r="F36" s="96"/>
      <c r="G36" s="96">
        <v>3</v>
      </c>
      <c r="H36" s="97">
        <f>E36+F36</f>
        <v>18409</v>
      </c>
      <c r="I36" s="134">
        <v>617</v>
      </c>
      <c r="J36" s="115">
        <v>130</v>
      </c>
      <c r="K36" s="100">
        <v>17662</v>
      </c>
      <c r="L36" s="96"/>
      <c r="M36" s="116"/>
      <c r="N36" s="102">
        <f>SUM(I36:M36)</f>
        <v>18409</v>
      </c>
      <c r="O36" s="103"/>
      <c r="P36" s="99"/>
      <c r="Q36" s="104"/>
      <c r="R36" s="102">
        <f t="shared" ref="R36:R40" si="11">SUM(O36:Q36)</f>
        <v>0</v>
      </c>
      <c r="S36" s="105">
        <f t="shared" si="4"/>
        <v>0</v>
      </c>
      <c r="V36" s="105">
        <f t="shared" si="5"/>
        <v>18412</v>
      </c>
      <c r="W36" s="105">
        <f t="shared" si="6"/>
        <v>18412</v>
      </c>
      <c r="X36" s="105">
        <f t="shared" si="7"/>
        <v>0</v>
      </c>
    </row>
    <row r="37" spans="1:24" ht="24.95" customHeight="1" x14ac:dyDescent="0.25">
      <c r="A37" s="141" t="s">
        <v>24</v>
      </c>
      <c r="B37" s="96">
        <v>9666</v>
      </c>
      <c r="C37" s="96">
        <v>10494</v>
      </c>
      <c r="D37" s="96">
        <f>B37+C37</f>
        <v>20160</v>
      </c>
      <c r="E37" s="96">
        <v>20160</v>
      </c>
      <c r="F37" s="96"/>
      <c r="G37" s="96"/>
      <c r="H37" s="97">
        <f>E37+F37</f>
        <v>20160</v>
      </c>
      <c r="I37" s="142">
        <v>4393</v>
      </c>
      <c r="J37" s="143">
        <v>1263</v>
      </c>
      <c r="K37" s="144">
        <v>14504</v>
      </c>
      <c r="L37" s="96"/>
      <c r="M37" s="145"/>
      <c r="N37" s="102">
        <f>SUM(I37:M37)</f>
        <v>20160</v>
      </c>
      <c r="O37" s="103"/>
      <c r="P37" s="99"/>
      <c r="Q37" s="104"/>
      <c r="R37" s="102">
        <f t="shared" si="11"/>
        <v>0</v>
      </c>
      <c r="S37" s="105">
        <f t="shared" si="4"/>
        <v>0</v>
      </c>
      <c r="V37" s="105">
        <f t="shared" si="5"/>
        <v>20160</v>
      </c>
      <c r="W37" s="105">
        <f t="shared" si="6"/>
        <v>20160</v>
      </c>
      <c r="X37" s="105">
        <f t="shared" si="7"/>
        <v>0</v>
      </c>
    </row>
    <row r="38" spans="1:24" ht="24.95" customHeight="1" x14ac:dyDescent="0.25">
      <c r="A38" s="141" t="s">
        <v>141</v>
      </c>
      <c r="B38" s="96">
        <v>12675</v>
      </c>
      <c r="C38" s="96">
        <v>80316</v>
      </c>
      <c r="D38" s="96">
        <f>B38+C38</f>
        <v>92991</v>
      </c>
      <c r="E38" s="96">
        <v>92991</v>
      </c>
      <c r="F38" s="96"/>
      <c r="G38" s="96"/>
      <c r="H38" s="97">
        <f>E38+F38</f>
        <v>92991</v>
      </c>
      <c r="I38" s="142">
        <v>30483</v>
      </c>
      <c r="J38" s="143">
        <v>5822</v>
      </c>
      <c r="K38" s="144">
        <v>52359</v>
      </c>
      <c r="L38" s="96"/>
      <c r="M38" s="145"/>
      <c r="N38" s="102">
        <f>SUM(I38:M38)</f>
        <v>88664</v>
      </c>
      <c r="O38" s="103">
        <v>4327</v>
      </c>
      <c r="P38" s="99"/>
      <c r="Q38" s="104"/>
      <c r="R38" s="102">
        <f t="shared" si="11"/>
        <v>4327</v>
      </c>
      <c r="S38" s="105">
        <f t="shared" si="4"/>
        <v>0</v>
      </c>
      <c r="V38" s="105">
        <f t="shared" si="5"/>
        <v>92991</v>
      </c>
      <c r="W38" s="105">
        <f t="shared" si="6"/>
        <v>92991</v>
      </c>
      <c r="X38" s="105">
        <f t="shared" si="7"/>
        <v>0</v>
      </c>
    </row>
    <row r="39" spans="1:24" ht="24.95" customHeight="1" x14ac:dyDescent="0.25">
      <c r="A39" s="141" t="s">
        <v>142</v>
      </c>
      <c r="B39" s="96">
        <v>38946</v>
      </c>
      <c r="C39" s="96">
        <v>13191</v>
      </c>
      <c r="D39" s="96">
        <f>B39+C39</f>
        <v>52137</v>
      </c>
      <c r="E39" s="96">
        <v>47679</v>
      </c>
      <c r="F39" s="96"/>
      <c r="G39" s="96">
        <v>4458</v>
      </c>
      <c r="H39" s="97">
        <f>E39+F39</f>
        <v>47679</v>
      </c>
      <c r="I39" s="142">
        <v>17749</v>
      </c>
      <c r="J39" s="143">
        <v>2162</v>
      </c>
      <c r="K39" s="144">
        <v>18433</v>
      </c>
      <c r="L39" s="96"/>
      <c r="M39" s="145"/>
      <c r="N39" s="102">
        <f>SUM(I39:M39)</f>
        <v>38344</v>
      </c>
      <c r="O39" s="103">
        <v>9335</v>
      </c>
      <c r="P39" s="99"/>
      <c r="Q39" s="104"/>
      <c r="R39" s="102">
        <f t="shared" si="11"/>
        <v>9335</v>
      </c>
      <c r="S39" s="105">
        <f t="shared" si="4"/>
        <v>0</v>
      </c>
      <c r="V39" s="105">
        <f t="shared" si="5"/>
        <v>52137</v>
      </c>
      <c r="W39" s="105">
        <f t="shared" si="6"/>
        <v>52137</v>
      </c>
      <c r="X39" s="105">
        <f t="shared" si="7"/>
        <v>0</v>
      </c>
    </row>
    <row r="40" spans="1:24" ht="24.95" customHeight="1" x14ac:dyDescent="0.25">
      <c r="A40" s="141" t="s">
        <v>143</v>
      </c>
      <c r="B40" s="96">
        <v>28106</v>
      </c>
      <c r="C40" s="96">
        <v>36410</v>
      </c>
      <c r="D40" s="96">
        <f>B40+C40</f>
        <v>64516</v>
      </c>
      <c r="E40" s="96">
        <v>62706</v>
      </c>
      <c r="F40" s="96">
        <v>1444</v>
      </c>
      <c r="G40" s="96">
        <v>366</v>
      </c>
      <c r="H40" s="97">
        <f>E40+F40</f>
        <v>64150</v>
      </c>
      <c r="I40" s="142">
        <v>38377</v>
      </c>
      <c r="J40" s="143">
        <v>2796</v>
      </c>
      <c r="K40" s="143">
        <v>15192</v>
      </c>
      <c r="L40" s="96"/>
      <c r="M40" s="145"/>
      <c r="N40" s="102">
        <f>SUM(I40:M40)</f>
        <v>56365</v>
      </c>
      <c r="O40" s="103">
        <v>7785</v>
      </c>
      <c r="P40" s="99"/>
      <c r="Q40" s="104"/>
      <c r="R40" s="102">
        <f t="shared" si="11"/>
        <v>7785</v>
      </c>
      <c r="S40" s="105">
        <f t="shared" si="4"/>
        <v>0</v>
      </c>
      <c r="V40" s="105">
        <f t="shared" si="5"/>
        <v>64516</v>
      </c>
      <c r="W40" s="105">
        <f t="shared" si="6"/>
        <v>64516</v>
      </c>
      <c r="X40" s="105">
        <f t="shared" si="7"/>
        <v>0</v>
      </c>
    </row>
    <row r="41" spans="1:24" s="114" customFormat="1" ht="24.95" customHeight="1" thickBot="1" x14ac:dyDescent="0.35">
      <c r="A41" s="146" t="s">
        <v>144</v>
      </c>
      <c r="B41" s="147">
        <f t="shared" ref="B41:O41" si="12">SUM(B36:B40)</f>
        <v>90433</v>
      </c>
      <c r="C41" s="147">
        <f t="shared" si="12"/>
        <v>157783</v>
      </c>
      <c r="D41" s="147">
        <f t="shared" si="12"/>
        <v>248216</v>
      </c>
      <c r="E41" s="147">
        <f t="shared" si="12"/>
        <v>241945</v>
      </c>
      <c r="F41" s="147">
        <f t="shared" si="12"/>
        <v>1444</v>
      </c>
      <c r="G41" s="147">
        <f t="shared" si="12"/>
        <v>4827</v>
      </c>
      <c r="H41" s="147">
        <f t="shared" si="12"/>
        <v>243389</v>
      </c>
      <c r="I41" s="147">
        <f t="shared" si="12"/>
        <v>91619</v>
      </c>
      <c r="J41" s="147">
        <f t="shared" si="12"/>
        <v>12173</v>
      </c>
      <c r="K41" s="147">
        <f t="shared" si="12"/>
        <v>118150</v>
      </c>
      <c r="L41" s="147">
        <f t="shared" si="12"/>
        <v>0</v>
      </c>
      <c r="M41" s="148">
        <f t="shared" si="12"/>
        <v>0</v>
      </c>
      <c r="N41" s="149">
        <f t="shared" si="12"/>
        <v>221942</v>
      </c>
      <c r="O41" s="148">
        <f t="shared" si="12"/>
        <v>21447</v>
      </c>
      <c r="P41" s="150">
        <f>SUM(P36:P40)</f>
        <v>0</v>
      </c>
      <c r="Q41" s="151">
        <f>SUM(Q36:Q40)</f>
        <v>0</v>
      </c>
      <c r="R41" s="149">
        <f>SUM(R36:R40)</f>
        <v>21447</v>
      </c>
      <c r="S41" s="105">
        <f t="shared" si="4"/>
        <v>0</v>
      </c>
      <c r="V41" s="105">
        <f t="shared" si="5"/>
        <v>248216</v>
      </c>
      <c r="W41" s="105">
        <f t="shared" si="6"/>
        <v>248216</v>
      </c>
      <c r="X41" s="105">
        <f t="shared" si="7"/>
        <v>0</v>
      </c>
    </row>
    <row r="42" spans="1:24" s="153" customFormat="1" ht="24.95" customHeight="1" x14ac:dyDescent="0.25">
      <c r="A42" s="132" t="s">
        <v>145</v>
      </c>
      <c r="B42" s="137"/>
      <c r="C42" s="137"/>
      <c r="D42" s="137"/>
      <c r="E42" s="137"/>
      <c r="F42" s="137"/>
      <c r="G42" s="137"/>
      <c r="H42" s="133"/>
      <c r="I42" s="134"/>
      <c r="J42" s="115"/>
      <c r="K42" s="152"/>
      <c r="L42" s="137"/>
      <c r="M42" s="116"/>
      <c r="N42" s="138"/>
      <c r="O42" s="135"/>
      <c r="P42" s="115"/>
      <c r="Q42" s="139"/>
      <c r="R42" s="138"/>
      <c r="S42" s="105">
        <f t="shared" si="4"/>
        <v>0</v>
      </c>
      <c r="V42" s="105">
        <f t="shared" si="5"/>
        <v>0</v>
      </c>
      <c r="W42" s="105">
        <f t="shared" si="6"/>
        <v>0</v>
      </c>
      <c r="X42" s="105">
        <f t="shared" si="7"/>
        <v>0</v>
      </c>
    </row>
    <row r="43" spans="1:24" ht="24.95" customHeight="1" x14ac:dyDescent="0.25">
      <c r="A43" s="95" t="s">
        <v>9</v>
      </c>
      <c r="B43" s="96">
        <v>12380</v>
      </c>
      <c r="C43" s="96">
        <v>842</v>
      </c>
      <c r="D43" s="96">
        <f>B43+C43</f>
        <v>13222</v>
      </c>
      <c r="E43" s="96">
        <v>8392</v>
      </c>
      <c r="F43" s="96">
        <v>4830</v>
      </c>
      <c r="G43" s="96"/>
      <c r="H43" s="97">
        <f>E43+F43</f>
        <v>13222</v>
      </c>
      <c r="I43" s="98">
        <v>216</v>
      </c>
      <c r="J43" s="99">
        <v>117</v>
      </c>
      <c r="K43" s="100">
        <v>4914</v>
      </c>
      <c r="L43" s="96"/>
      <c r="M43" s="101"/>
      <c r="N43" s="102">
        <f>SUM(I43:M43)</f>
        <v>5247</v>
      </c>
      <c r="O43" s="103">
        <v>7975</v>
      </c>
      <c r="P43" s="99"/>
      <c r="Q43" s="104"/>
      <c r="R43" s="102">
        <f t="shared" ref="R43" si="13">SUM(O43:Q43)</f>
        <v>7975</v>
      </c>
      <c r="S43" s="105">
        <f t="shared" si="4"/>
        <v>0</v>
      </c>
      <c r="V43" s="105">
        <f t="shared" si="5"/>
        <v>13222</v>
      </c>
      <c r="W43" s="105">
        <f t="shared" si="6"/>
        <v>13222</v>
      </c>
      <c r="X43" s="105">
        <f t="shared" si="7"/>
        <v>0</v>
      </c>
    </row>
    <row r="44" spans="1:24" s="114" customFormat="1" ht="24.95" customHeight="1" thickBot="1" x14ac:dyDescent="0.35">
      <c r="A44" s="154" t="s">
        <v>144</v>
      </c>
      <c r="B44" s="155">
        <f t="shared" ref="B44:O44" si="14">SUM(B43:B43)</f>
        <v>12380</v>
      </c>
      <c r="C44" s="155">
        <f t="shared" si="14"/>
        <v>842</v>
      </c>
      <c r="D44" s="155">
        <f t="shared" si="14"/>
        <v>13222</v>
      </c>
      <c r="E44" s="155">
        <f t="shared" si="14"/>
        <v>8392</v>
      </c>
      <c r="F44" s="155">
        <f t="shared" si="14"/>
        <v>4830</v>
      </c>
      <c r="G44" s="155">
        <f t="shared" si="14"/>
        <v>0</v>
      </c>
      <c r="H44" s="155">
        <f t="shared" si="14"/>
        <v>13222</v>
      </c>
      <c r="I44" s="155">
        <f t="shared" si="14"/>
        <v>216</v>
      </c>
      <c r="J44" s="155">
        <f t="shared" si="14"/>
        <v>117</v>
      </c>
      <c r="K44" s="155">
        <f t="shared" si="14"/>
        <v>4914</v>
      </c>
      <c r="L44" s="155">
        <f t="shared" si="14"/>
        <v>0</v>
      </c>
      <c r="M44" s="156">
        <f t="shared" si="14"/>
        <v>0</v>
      </c>
      <c r="N44" s="157">
        <f t="shared" si="14"/>
        <v>5247</v>
      </c>
      <c r="O44" s="156">
        <f t="shared" si="14"/>
        <v>7975</v>
      </c>
      <c r="P44" s="158">
        <f>SUM(P43:P43)</f>
        <v>0</v>
      </c>
      <c r="Q44" s="159">
        <f>SUM(Q43:Q43)</f>
        <v>0</v>
      </c>
      <c r="R44" s="157">
        <f>SUM(R43:R43)</f>
        <v>7975</v>
      </c>
      <c r="S44" s="105">
        <f t="shared" si="4"/>
        <v>0</v>
      </c>
      <c r="V44" s="105">
        <f t="shared" si="5"/>
        <v>13222</v>
      </c>
      <c r="W44" s="105">
        <f t="shared" si="6"/>
        <v>13222</v>
      </c>
      <c r="X44" s="105">
        <f t="shared" si="7"/>
        <v>0</v>
      </c>
    </row>
    <row r="45" spans="1:24" ht="24.95" customHeight="1" x14ac:dyDescent="0.25">
      <c r="A45" s="132" t="s">
        <v>146</v>
      </c>
      <c r="B45" s="137"/>
      <c r="C45" s="137"/>
      <c r="D45" s="137"/>
      <c r="E45" s="137"/>
      <c r="F45" s="137"/>
      <c r="G45" s="137"/>
      <c r="H45" s="133"/>
      <c r="I45" s="134"/>
      <c r="J45" s="115"/>
      <c r="K45" s="152"/>
      <c r="L45" s="137"/>
      <c r="M45" s="116"/>
      <c r="N45" s="138"/>
      <c r="O45" s="135"/>
      <c r="P45" s="115"/>
      <c r="Q45" s="139"/>
      <c r="R45" s="138"/>
      <c r="S45" s="105">
        <f t="shared" si="4"/>
        <v>0</v>
      </c>
      <c r="V45" s="105">
        <f t="shared" si="5"/>
        <v>0</v>
      </c>
      <c r="W45" s="105">
        <f t="shared" si="6"/>
        <v>0</v>
      </c>
      <c r="X45" s="105">
        <f t="shared" si="7"/>
        <v>0</v>
      </c>
    </row>
    <row r="46" spans="1:24" ht="24.95" customHeight="1" x14ac:dyDescent="0.25">
      <c r="A46" s="95" t="s">
        <v>147</v>
      </c>
      <c r="B46" s="96">
        <v>38212</v>
      </c>
      <c r="C46" s="96">
        <v>25867</v>
      </c>
      <c r="D46" s="96">
        <f>B46+C46</f>
        <v>64079</v>
      </c>
      <c r="E46" s="96">
        <v>44437</v>
      </c>
      <c r="F46" s="96">
        <v>16580</v>
      </c>
      <c r="G46" s="96">
        <v>3062</v>
      </c>
      <c r="H46" s="97">
        <f>E46+F46</f>
        <v>61017</v>
      </c>
      <c r="I46" s="98">
        <v>5578</v>
      </c>
      <c r="J46" s="99">
        <v>571</v>
      </c>
      <c r="K46" s="100">
        <v>30731</v>
      </c>
      <c r="L46" s="96"/>
      <c r="M46" s="101"/>
      <c r="N46" s="102">
        <f>SUM(I46:M46)</f>
        <v>36880</v>
      </c>
      <c r="O46" s="103">
        <v>20340</v>
      </c>
      <c r="P46" s="99">
        <v>3797</v>
      </c>
      <c r="Q46" s="104"/>
      <c r="R46" s="102">
        <f t="shared" ref="R46" si="15">SUM(O46:Q46)</f>
        <v>24137</v>
      </c>
      <c r="S46" s="105">
        <f t="shared" si="4"/>
        <v>0</v>
      </c>
      <c r="V46" s="105">
        <f t="shared" si="5"/>
        <v>64079</v>
      </c>
      <c r="W46" s="105">
        <f t="shared" si="6"/>
        <v>64079</v>
      </c>
      <c r="X46" s="105">
        <f t="shared" si="7"/>
        <v>0</v>
      </c>
    </row>
    <row r="47" spans="1:24" s="114" customFormat="1" ht="24.95" customHeight="1" thickBot="1" x14ac:dyDescent="0.35">
      <c r="A47" s="154" t="s">
        <v>144</v>
      </c>
      <c r="B47" s="155">
        <f t="shared" ref="B47:O47" si="16">B46</f>
        <v>38212</v>
      </c>
      <c r="C47" s="155">
        <f t="shared" si="16"/>
        <v>25867</v>
      </c>
      <c r="D47" s="155">
        <f t="shared" si="16"/>
        <v>64079</v>
      </c>
      <c r="E47" s="155">
        <f t="shared" si="16"/>
        <v>44437</v>
      </c>
      <c r="F47" s="155">
        <f t="shared" si="16"/>
        <v>16580</v>
      </c>
      <c r="G47" s="155">
        <f t="shared" si="16"/>
        <v>3062</v>
      </c>
      <c r="H47" s="155">
        <f t="shared" si="16"/>
        <v>61017</v>
      </c>
      <c r="I47" s="155">
        <f t="shared" si="16"/>
        <v>5578</v>
      </c>
      <c r="J47" s="155">
        <f t="shared" si="16"/>
        <v>571</v>
      </c>
      <c r="K47" s="155">
        <f t="shared" si="16"/>
        <v>30731</v>
      </c>
      <c r="L47" s="155">
        <f t="shared" si="16"/>
        <v>0</v>
      </c>
      <c r="M47" s="156">
        <f t="shared" si="16"/>
        <v>0</v>
      </c>
      <c r="N47" s="157">
        <f t="shared" si="16"/>
        <v>36880</v>
      </c>
      <c r="O47" s="156">
        <f t="shared" si="16"/>
        <v>20340</v>
      </c>
      <c r="P47" s="158">
        <f>P46</f>
        <v>3797</v>
      </c>
      <c r="Q47" s="159">
        <f>Q46</f>
        <v>0</v>
      </c>
      <c r="R47" s="157">
        <f>R46</f>
        <v>24137</v>
      </c>
      <c r="S47" s="105">
        <f t="shared" si="4"/>
        <v>0</v>
      </c>
      <c r="V47" s="105">
        <f t="shared" si="5"/>
        <v>64079</v>
      </c>
      <c r="W47" s="105">
        <f t="shared" si="6"/>
        <v>64079</v>
      </c>
      <c r="X47" s="105">
        <f t="shared" si="7"/>
        <v>0</v>
      </c>
    </row>
    <row r="48" spans="1:24" ht="24.95" customHeight="1" x14ac:dyDescent="0.25">
      <c r="A48" s="160" t="s">
        <v>148</v>
      </c>
      <c r="B48" s="137"/>
      <c r="C48" s="137"/>
      <c r="D48" s="137"/>
      <c r="E48" s="137"/>
      <c r="F48" s="137"/>
      <c r="G48" s="137"/>
      <c r="H48" s="133"/>
      <c r="I48" s="134"/>
      <c r="J48" s="115"/>
      <c r="K48" s="152"/>
      <c r="L48" s="115"/>
      <c r="M48" s="116"/>
      <c r="N48" s="138"/>
      <c r="O48" s="135"/>
      <c r="P48" s="115"/>
      <c r="Q48" s="139"/>
      <c r="R48" s="138"/>
      <c r="S48" s="105">
        <f t="shared" si="4"/>
        <v>0</v>
      </c>
      <c r="V48" s="105">
        <f t="shared" si="5"/>
        <v>0</v>
      </c>
      <c r="W48" s="105">
        <f t="shared" si="6"/>
        <v>0</v>
      </c>
      <c r="X48" s="105">
        <f t="shared" si="7"/>
        <v>0</v>
      </c>
    </row>
    <row r="49" spans="1:24" ht="24.95" customHeight="1" x14ac:dyDescent="0.25">
      <c r="A49" s="95" t="s">
        <v>149</v>
      </c>
      <c r="B49" s="96">
        <v>803</v>
      </c>
      <c r="C49" s="96">
        <v>22105</v>
      </c>
      <c r="D49" s="96">
        <f>B49+C49</f>
        <v>22908</v>
      </c>
      <c r="E49" s="96">
        <v>7479</v>
      </c>
      <c r="F49" s="96"/>
      <c r="G49" s="96">
        <v>15429</v>
      </c>
      <c r="H49" s="97">
        <f>E49+F49</f>
        <v>7479</v>
      </c>
      <c r="I49" s="98">
        <v>109</v>
      </c>
      <c r="J49" s="99"/>
      <c r="K49" s="100">
        <v>3793</v>
      </c>
      <c r="L49" s="96"/>
      <c r="M49" s="101"/>
      <c r="N49" s="102">
        <f>SUM(I49:M49)</f>
        <v>3902</v>
      </c>
      <c r="O49" s="103">
        <v>3577</v>
      </c>
      <c r="P49" s="99"/>
      <c r="Q49" s="104"/>
      <c r="R49" s="102">
        <f t="shared" ref="R49:R50" si="17">SUM(O49:Q49)</f>
        <v>3577</v>
      </c>
      <c r="S49" s="105">
        <f t="shared" si="4"/>
        <v>0</v>
      </c>
      <c r="V49" s="105">
        <f t="shared" si="5"/>
        <v>22908</v>
      </c>
      <c r="W49" s="105">
        <f t="shared" si="6"/>
        <v>22908</v>
      </c>
      <c r="X49" s="105">
        <f t="shared" si="7"/>
        <v>0</v>
      </c>
    </row>
    <row r="50" spans="1:24" ht="45.6" customHeight="1" x14ac:dyDescent="0.25">
      <c r="A50" s="161" t="s">
        <v>150</v>
      </c>
      <c r="B50" s="96">
        <v>10384</v>
      </c>
      <c r="C50" s="96">
        <v>34238</v>
      </c>
      <c r="D50" s="96">
        <f>B50+C50</f>
        <v>44622</v>
      </c>
      <c r="E50" s="96">
        <v>39671</v>
      </c>
      <c r="F50" s="96"/>
      <c r="G50" s="96">
        <v>4951</v>
      </c>
      <c r="H50" s="97">
        <f>E50+F50</f>
        <v>39671</v>
      </c>
      <c r="I50" s="98">
        <v>13857</v>
      </c>
      <c r="J50" s="143">
        <v>3523</v>
      </c>
      <c r="K50" s="144">
        <v>10804</v>
      </c>
      <c r="L50" s="96"/>
      <c r="M50" s="101"/>
      <c r="N50" s="102">
        <f>SUM(I50:M50)</f>
        <v>28184</v>
      </c>
      <c r="O50" s="103">
        <v>11487</v>
      </c>
      <c r="P50" s="99"/>
      <c r="Q50" s="104"/>
      <c r="R50" s="102">
        <f t="shared" si="17"/>
        <v>11487</v>
      </c>
      <c r="S50" s="105">
        <f t="shared" si="4"/>
        <v>0</v>
      </c>
      <c r="V50" s="105">
        <f t="shared" si="5"/>
        <v>44622</v>
      </c>
      <c r="W50" s="105">
        <f t="shared" si="6"/>
        <v>44622</v>
      </c>
      <c r="X50" s="105">
        <f t="shared" si="7"/>
        <v>0</v>
      </c>
    </row>
    <row r="51" spans="1:24" s="114" customFormat="1" ht="24.95" customHeight="1" thickBot="1" x14ac:dyDescent="0.35">
      <c r="A51" s="154" t="s">
        <v>144</v>
      </c>
      <c r="B51" s="155">
        <f t="shared" ref="B51:O51" si="18">SUM(B49:B50)</f>
        <v>11187</v>
      </c>
      <c r="C51" s="155">
        <f t="shared" si="18"/>
        <v>56343</v>
      </c>
      <c r="D51" s="155">
        <f t="shared" si="18"/>
        <v>67530</v>
      </c>
      <c r="E51" s="155">
        <f t="shared" si="18"/>
        <v>47150</v>
      </c>
      <c r="F51" s="155">
        <f t="shared" si="18"/>
        <v>0</v>
      </c>
      <c r="G51" s="155">
        <f t="shared" si="18"/>
        <v>20380</v>
      </c>
      <c r="H51" s="155">
        <f t="shared" si="18"/>
        <v>47150</v>
      </c>
      <c r="I51" s="155">
        <f t="shared" si="18"/>
        <v>13966</v>
      </c>
      <c r="J51" s="155">
        <f t="shared" si="18"/>
        <v>3523</v>
      </c>
      <c r="K51" s="155">
        <f t="shared" si="18"/>
        <v>14597</v>
      </c>
      <c r="L51" s="155">
        <f t="shared" si="18"/>
        <v>0</v>
      </c>
      <c r="M51" s="156">
        <f t="shared" si="18"/>
        <v>0</v>
      </c>
      <c r="N51" s="157">
        <f t="shared" si="18"/>
        <v>32086</v>
      </c>
      <c r="O51" s="156">
        <f t="shared" si="18"/>
        <v>15064</v>
      </c>
      <c r="P51" s="158">
        <f>SUM(P49:P50)</f>
        <v>0</v>
      </c>
      <c r="Q51" s="159">
        <f>SUM(Q49:Q50)</f>
        <v>0</v>
      </c>
      <c r="R51" s="157">
        <f>SUM(R49:R50)</f>
        <v>15064</v>
      </c>
      <c r="S51" s="105">
        <f t="shared" si="4"/>
        <v>0</v>
      </c>
      <c r="V51" s="105">
        <f t="shared" si="5"/>
        <v>67530</v>
      </c>
      <c r="W51" s="105">
        <f t="shared" si="6"/>
        <v>67530</v>
      </c>
      <c r="X51" s="105">
        <f t="shared" si="7"/>
        <v>0</v>
      </c>
    </row>
    <row r="52" spans="1:24" s="123" customFormat="1" ht="29.25" customHeight="1" thickBot="1" x14ac:dyDescent="0.3">
      <c r="A52" s="162" t="s">
        <v>138</v>
      </c>
      <c r="B52" s="118">
        <f t="shared" ref="B52:O52" si="19">B41+B44+B47+B51</f>
        <v>152212</v>
      </c>
      <c r="C52" s="118">
        <f t="shared" si="19"/>
        <v>240835</v>
      </c>
      <c r="D52" s="118">
        <f t="shared" si="19"/>
        <v>393047</v>
      </c>
      <c r="E52" s="118">
        <f t="shared" si="19"/>
        <v>341924</v>
      </c>
      <c r="F52" s="118">
        <f t="shared" si="19"/>
        <v>22854</v>
      </c>
      <c r="G52" s="118">
        <f t="shared" si="19"/>
        <v>28269</v>
      </c>
      <c r="H52" s="118">
        <f t="shared" si="19"/>
        <v>364778</v>
      </c>
      <c r="I52" s="118">
        <f t="shared" si="19"/>
        <v>111379</v>
      </c>
      <c r="J52" s="118">
        <f t="shared" si="19"/>
        <v>16384</v>
      </c>
      <c r="K52" s="118">
        <f t="shared" si="19"/>
        <v>168392</v>
      </c>
      <c r="L52" s="118">
        <f t="shared" si="19"/>
        <v>0</v>
      </c>
      <c r="M52" s="119">
        <f t="shared" si="19"/>
        <v>0</v>
      </c>
      <c r="N52" s="120">
        <f t="shared" si="19"/>
        <v>296155</v>
      </c>
      <c r="O52" s="119">
        <f t="shared" si="19"/>
        <v>64826</v>
      </c>
      <c r="P52" s="121">
        <f>P41+P44+P47+P51</f>
        <v>3797</v>
      </c>
      <c r="Q52" s="122">
        <f>Q41+Q44+Q47+Q51</f>
        <v>0</v>
      </c>
      <c r="R52" s="120">
        <f>R41+R44+R47+R51</f>
        <v>68623</v>
      </c>
      <c r="S52" s="105">
        <f t="shared" si="4"/>
        <v>0</v>
      </c>
      <c r="V52" s="105">
        <f t="shared" si="5"/>
        <v>393047</v>
      </c>
      <c r="W52" s="105">
        <f t="shared" si="6"/>
        <v>393047</v>
      </c>
      <c r="X52" s="105">
        <f t="shared" si="7"/>
        <v>0</v>
      </c>
    </row>
    <row r="53" spans="1:24" s="123" customFormat="1" ht="27.75" customHeight="1" thickBot="1" x14ac:dyDescent="0.3">
      <c r="A53" s="163" t="s">
        <v>137</v>
      </c>
      <c r="B53" s="164">
        <f t="shared" ref="B53:O53" si="20">+B33</f>
        <v>16228</v>
      </c>
      <c r="C53" s="164">
        <f t="shared" si="20"/>
        <v>234497</v>
      </c>
      <c r="D53" s="164">
        <f t="shared" si="20"/>
        <v>250725</v>
      </c>
      <c r="E53" s="164">
        <f t="shared" si="20"/>
        <v>73222</v>
      </c>
      <c r="F53" s="164">
        <f t="shared" si="20"/>
        <v>80953</v>
      </c>
      <c r="G53" s="164">
        <f t="shared" si="20"/>
        <v>96550</v>
      </c>
      <c r="H53" s="164">
        <f t="shared" si="20"/>
        <v>154175</v>
      </c>
      <c r="I53" s="164">
        <f t="shared" si="20"/>
        <v>34026</v>
      </c>
      <c r="J53" s="164">
        <f t="shared" si="20"/>
        <v>5746</v>
      </c>
      <c r="K53" s="164">
        <f t="shared" si="20"/>
        <v>73934</v>
      </c>
      <c r="L53" s="164">
        <f t="shared" si="20"/>
        <v>0</v>
      </c>
      <c r="M53" s="165">
        <f t="shared" si="20"/>
        <v>0</v>
      </c>
      <c r="N53" s="166">
        <f t="shared" si="20"/>
        <v>113706</v>
      </c>
      <c r="O53" s="165">
        <f t="shared" si="20"/>
        <v>16848</v>
      </c>
      <c r="P53" s="167">
        <f>+P33</f>
        <v>23621</v>
      </c>
      <c r="Q53" s="168">
        <f>+Q33</f>
        <v>0</v>
      </c>
      <c r="R53" s="166">
        <f>+R33</f>
        <v>40469</v>
      </c>
      <c r="S53" s="105">
        <f t="shared" si="4"/>
        <v>0</v>
      </c>
      <c r="V53" s="105">
        <f t="shared" si="5"/>
        <v>250725</v>
      </c>
      <c r="W53" s="105">
        <f t="shared" si="6"/>
        <v>250725</v>
      </c>
      <c r="X53" s="105">
        <f t="shared" si="7"/>
        <v>0</v>
      </c>
    </row>
    <row r="54" spans="1:24" s="123" customFormat="1" ht="36.75" customHeight="1" thickBot="1" x14ac:dyDescent="0.3">
      <c r="A54" s="169" t="s">
        <v>151</v>
      </c>
      <c r="B54" s="170">
        <f t="shared" ref="B54:O54" si="21">+B52+B53</f>
        <v>168440</v>
      </c>
      <c r="C54" s="170">
        <f t="shared" si="21"/>
        <v>475332</v>
      </c>
      <c r="D54" s="170">
        <f t="shared" si="21"/>
        <v>643772</v>
      </c>
      <c r="E54" s="170">
        <f t="shared" si="21"/>
        <v>415146</v>
      </c>
      <c r="F54" s="170">
        <f t="shared" si="21"/>
        <v>103807</v>
      </c>
      <c r="G54" s="170">
        <f t="shared" si="21"/>
        <v>124819</v>
      </c>
      <c r="H54" s="170">
        <f t="shared" si="21"/>
        <v>518953</v>
      </c>
      <c r="I54" s="170">
        <f t="shared" si="21"/>
        <v>145405</v>
      </c>
      <c r="J54" s="170">
        <f t="shared" si="21"/>
        <v>22130</v>
      </c>
      <c r="K54" s="170">
        <f t="shared" si="21"/>
        <v>242326</v>
      </c>
      <c r="L54" s="170">
        <f t="shared" si="21"/>
        <v>0</v>
      </c>
      <c r="M54" s="171">
        <f t="shared" si="21"/>
        <v>0</v>
      </c>
      <c r="N54" s="172">
        <f t="shared" si="21"/>
        <v>409861</v>
      </c>
      <c r="O54" s="171">
        <f t="shared" si="21"/>
        <v>81674</v>
      </c>
      <c r="P54" s="173">
        <f>+P52+P53</f>
        <v>27418</v>
      </c>
      <c r="Q54" s="174">
        <f>+Q52+Q53</f>
        <v>0</v>
      </c>
      <c r="R54" s="172">
        <f>+R52+R53</f>
        <v>109092</v>
      </c>
      <c r="S54" s="105">
        <f t="shared" si="4"/>
        <v>0</v>
      </c>
      <c r="V54" s="105">
        <f t="shared" si="5"/>
        <v>643772</v>
      </c>
      <c r="W54" s="105">
        <f t="shared" si="6"/>
        <v>643772</v>
      </c>
      <c r="X54" s="105">
        <f t="shared" si="7"/>
        <v>0</v>
      </c>
    </row>
    <row r="55" spans="1:24" s="114" customFormat="1" ht="24.95" customHeight="1" thickBot="1" x14ac:dyDescent="0.35">
      <c r="A55" s="154" t="s">
        <v>152</v>
      </c>
      <c r="B55" s="155">
        <v>366</v>
      </c>
      <c r="C55" s="155">
        <v>16375</v>
      </c>
      <c r="D55" s="155">
        <f>B55+C55</f>
        <v>16741</v>
      </c>
      <c r="E55" s="155">
        <v>5810</v>
      </c>
      <c r="F55" s="155"/>
      <c r="G55" s="155">
        <v>10931</v>
      </c>
      <c r="H55" s="155">
        <f>E55+F55</f>
        <v>5810</v>
      </c>
      <c r="I55" s="155">
        <v>1217</v>
      </c>
      <c r="J55" s="155">
        <v>780</v>
      </c>
      <c r="K55" s="155">
        <v>3657</v>
      </c>
      <c r="L55" s="155"/>
      <c r="M55" s="156"/>
      <c r="N55" s="175">
        <f>SUM(I55:M55)</f>
        <v>5654</v>
      </c>
      <c r="O55" s="176">
        <v>156</v>
      </c>
      <c r="P55" s="177"/>
      <c r="Q55" s="178"/>
      <c r="R55" s="175">
        <f t="shared" ref="R55:R56" si="22">SUM(O55:Q55)</f>
        <v>156</v>
      </c>
      <c r="S55" s="105">
        <f t="shared" si="4"/>
        <v>0</v>
      </c>
      <c r="V55" s="105">
        <f t="shared" si="5"/>
        <v>16741</v>
      </c>
      <c r="W55" s="105">
        <f t="shared" si="6"/>
        <v>16741</v>
      </c>
      <c r="X55" s="105">
        <f t="shared" si="7"/>
        <v>0</v>
      </c>
    </row>
    <row r="56" spans="1:24" s="114" customFormat="1" ht="24.95" customHeight="1" thickBot="1" x14ac:dyDescent="0.35">
      <c r="A56" s="154" t="s">
        <v>7</v>
      </c>
      <c r="B56" s="155">
        <v>5492</v>
      </c>
      <c r="C56" s="155">
        <v>251833</v>
      </c>
      <c r="D56" s="155">
        <f>B56+C56</f>
        <v>257325</v>
      </c>
      <c r="E56" s="155">
        <v>209261</v>
      </c>
      <c r="F56" s="155">
        <v>48064</v>
      </c>
      <c r="G56" s="155"/>
      <c r="H56" s="155">
        <f>E56+F56</f>
        <v>257325</v>
      </c>
      <c r="I56" s="155">
        <v>137404</v>
      </c>
      <c r="J56" s="155">
        <v>42115</v>
      </c>
      <c r="K56" s="155">
        <v>72747</v>
      </c>
      <c r="L56" s="155"/>
      <c r="M56" s="156"/>
      <c r="N56" s="175">
        <f>SUM(I56:M56)</f>
        <v>252266</v>
      </c>
      <c r="O56" s="176">
        <v>5059</v>
      </c>
      <c r="P56" s="177"/>
      <c r="Q56" s="178"/>
      <c r="R56" s="175">
        <f t="shared" si="22"/>
        <v>5059</v>
      </c>
      <c r="S56" s="105">
        <f t="shared" si="4"/>
        <v>0</v>
      </c>
      <c r="V56" s="105">
        <f t="shared" si="5"/>
        <v>257325</v>
      </c>
      <c r="W56" s="105">
        <f t="shared" si="6"/>
        <v>257325</v>
      </c>
      <c r="X56" s="105">
        <f t="shared" si="7"/>
        <v>0</v>
      </c>
    </row>
    <row r="57" spans="1:24" s="123" customFormat="1" ht="36.75" customHeight="1" thickBot="1" x14ac:dyDescent="0.3">
      <c r="A57" s="169" t="s">
        <v>153</v>
      </c>
      <c r="B57" s="170">
        <f t="shared" ref="B57:O57" si="23">B54+B55+B56</f>
        <v>174298</v>
      </c>
      <c r="C57" s="170">
        <f t="shared" si="23"/>
        <v>743540</v>
      </c>
      <c r="D57" s="170">
        <f t="shared" si="23"/>
        <v>917838</v>
      </c>
      <c r="E57" s="170">
        <f t="shared" si="23"/>
        <v>630217</v>
      </c>
      <c r="F57" s="170">
        <f t="shared" si="23"/>
        <v>151871</v>
      </c>
      <c r="G57" s="170">
        <f t="shared" si="23"/>
        <v>135750</v>
      </c>
      <c r="H57" s="170">
        <f t="shared" si="23"/>
        <v>782088</v>
      </c>
      <c r="I57" s="170">
        <f t="shared" si="23"/>
        <v>284026</v>
      </c>
      <c r="J57" s="170">
        <f t="shared" si="23"/>
        <v>65025</v>
      </c>
      <c r="K57" s="170">
        <f t="shared" si="23"/>
        <v>318730</v>
      </c>
      <c r="L57" s="170">
        <f t="shared" si="23"/>
        <v>0</v>
      </c>
      <c r="M57" s="171">
        <f t="shared" si="23"/>
        <v>0</v>
      </c>
      <c r="N57" s="172">
        <f t="shared" si="23"/>
        <v>667781</v>
      </c>
      <c r="O57" s="171">
        <f t="shared" si="23"/>
        <v>86889</v>
      </c>
      <c r="P57" s="173">
        <f>P54+P55+P56</f>
        <v>27418</v>
      </c>
      <c r="Q57" s="174">
        <f>Q54+Q55+Q56</f>
        <v>0</v>
      </c>
      <c r="R57" s="172">
        <f>R54+R55+R56</f>
        <v>114307</v>
      </c>
      <c r="S57" s="105">
        <f t="shared" si="4"/>
        <v>0</v>
      </c>
      <c r="V57" s="105">
        <f t="shared" si="5"/>
        <v>917838</v>
      </c>
      <c r="W57" s="105">
        <f t="shared" si="6"/>
        <v>917838</v>
      </c>
      <c r="X57" s="105">
        <f t="shared" si="7"/>
        <v>0</v>
      </c>
    </row>
    <row r="58" spans="1:24" x14ac:dyDescent="0.25">
      <c r="H58" s="179">
        <f>F57+E57</f>
        <v>782088</v>
      </c>
      <c r="R58" s="180">
        <f>N57+R57</f>
        <v>782088</v>
      </c>
    </row>
  </sheetData>
  <mergeCells count="2">
    <mergeCell ref="B4:H4"/>
    <mergeCell ref="I4:O4"/>
  </mergeCells>
  <printOptions horizontalCentered="1" verticalCentered="1"/>
  <pageMargins left="0" right="0" top="0" bottom="0" header="0.39370078740157483" footer="0"/>
  <pageSetup paperSize="9" scale="52" orientation="landscape" r:id="rId1"/>
  <headerFooter alignWithMargins="0">
    <oddHeader>&amp;R&amp;"Arial,Normál"&amp;18II.sz.melléklet</oddHeader>
    <oddFooter xml:space="preserve">&amp;C </oddFooter>
  </headerFooter>
  <rowBreaks count="1" manualBreakCount="1">
    <brk id="33" max="17" man="1"/>
  </rowBreaks>
  <colBreaks count="1" manualBreakCount="1">
    <brk id="8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H35"/>
  <sheetViews>
    <sheetView zoomScale="90" zoomScaleNormal="90" zoomScaleSheetLayoutView="55" workbookViewId="0">
      <selection activeCell="C52" sqref="C52"/>
    </sheetView>
  </sheetViews>
  <sheetFormatPr defaultRowHeight="15" customHeight="1" x14ac:dyDescent="0.2"/>
  <cols>
    <col min="1" max="1" width="9.33203125" style="38"/>
    <col min="2" max="2" width="3.83203125" style="38" customWidth="1"/>
    <col min="3" max="3" width="60" style="38" customWidth="1"/>
    <col min="4" max="4" width="19.33203125" style="38" customWidth="1"/>
    <col min="5" max="5" width="20.5" style="38" customWidth="1"/>
    <col min="6" max="6" width="20" style="38" customWidth="1"/>
    <col min="7" max="7" width="5.33203125" style="38" customWidth="1"/>
    <col min="8" max="8" width="23.83203125" style="38" customWidth="1"/>
    <col min="9" max="247" width="9.33203125" style="38"/>
    <col min="248" max="248" width="3.83203125" style="38" customWidth="1"/>
    <col min="249" max="249" width="60" style="38" customWidth="1"/>
    <col min="250" max="250" width="19.33203125" style="38" customWidth="1"/>
    <col min="251" max="251" width="20.5" style="38" customWidth="1"/>
    <col min="252" max="252" width="20" style="38" customWidth="1"/>
    <col min="253" max="253" width="5.33203125" style="38" customWidth="1"/>
    <col min="254" max="254" width="23.83203125" style="38" customWidth="1"/>
    <col min="255" max="255" width="20.6640625" style="38" customWidth="1"/>
    <col min="256" max="256" width="8.1640625" style="38" customWidth="1"/>
    <col min="257" max="257" width="22" style="38" customWidth="1"/>
    <col min="258" max="258" width="16.6640625" style="38" customWidth="1"/>
    <col min="259" max="259" width="10.6640625" style="38" customWidth="1"/>
    <col min="260" max="503" width="9.33203125" style="38"/>
    <col min="504" max="504" width="3.83203125" style="38" customWidth="1"/>
    <col min="505" max="505" width="60" style="38" customWidth="1"/>
    <col min="506" max="506" width="19.33203125" style="38" customWidth="1"/>
    <col min="507" max="507" width="20.5" style="38" customWidth="1"/>
    <col min="508" max="508" width="20" style="38" customWidth="1"/>
    <col min="509" max="509" width="5.33203125" style="38" customWidth="1"/>
    <col min="510" max="510" width="23.83203125" style="38" customWidth="1"/>
    <col min="511" max="511" width="20.6640625" style="38" customWidth="1"/>
    <col min="512" max="512" width="8.1640625" style="38" customWidth="1"/>
    <col min="513" max="513" width="22" style="38" customWidth="1"/>
    <col min="514" max="514" width="16.6640625" style="38" customWidth="1"/>
    <col min="515" max="515" width="10.6640625" style="38" customWidth="1"/>
    <col min="516" max="759" width="9.33203125" style="38"/>
    <col min="760" max="760" width="3.83203125" style="38" customWidth="1"/>
    <col min="761" max="761" width="60" style="38" customWidth="1"/>
    <col min="762" max="762" width="19.33203125" style="38" customWidth="1"/>
    <col min="763" max="763" width="20.5" style="38" customWidth="1"/>
    <col min="764" max="764" width="20" style="38" customWidth="1"/>
    <col min="765" max="765" width="5.33203125" style="38" customWidth="1"/>
    <col min="766" max="766" width="23.83203125" style="38" customWidth="1"/>
    <col min="767" max="767" width="20.6640625" style="38" customWidth="1"/>
    <col min="768" max="768" width="8.1640625" style="38" customWidth="1"/>
    <col min="769" max="769" width="22" style="38" customWidth="1"/>
    <col min="770" max="770" width="16.6640625" style="38" customWidth="1"/>
    <col min="771" max="771" width="10.6640625" style="38" customWidth="1"/>
    <col min="772" max="1015" width="9.33203125" style="38"/>
    <col min="1016" max="1016" width="3.83203125" style="38" customWidth="1"/>
    <col min="1017" max="1017" width="60" style="38" customWidth="1"/>
    <col min="1018" max="1018" width="19.33203125" style="38" customWidth="1"/>
    <col min="1019" max="1019" width="20.5" style="38" customWidth="1"/>
    <col min="1020" max="1020" width="20" style="38" customWidth="1"/>
    <col min="1021" max="1021" width="5.33203125" style="38" customWidth="1"/>
    <col min="1022" max="1022" width="23.83203125" style="38" customWidth="1"/>
    <col min="1023" max="1023" width="20.6640625" style="38" customWidth="1"/>
    <col min="1024" max="1024" width="8.1640625" style="38" customWidth="1"/>
    <col min="1025" max="1025" width="22" style="38" customWidth="1"/>
    <col min="1026" max="1026" width="16.6640625" style="38" customWidth="1"/>
    <col min="1027" max="1027" width="10.6640625" style="38" customWidth="1"/>
    <col min="1028" max="1271" width="9.33203125" style="38"/>
    <col min="1272" max="1272" width="3.83203125" style="38" customWidth="1"/>
    <col min="1273" max="1273" width="60" style="38" customWidth="1"/>
    <col min="1274" max="1274" width="19.33203125" style="38" customWidth="1"/>
    <col min="1275" max="1275" width="20.5" style="38" customWidth="1"/>
    <col min="1276" max="1276" width="20" style="38" customWidth="1"/>
    <col min="1277" max="1277" width="5.33203125" style="38" customWidth="1"/>
    <col min="1278" max="1278" width="23.83203125" style="38" customWidth="1"/>
    <col min="1279" max="1279" width="20.6640625" style="38" customWidth="1"/>
    <col min="1280" max="1280" width="8.1640625" style="38" customWidth="1"/>
    <col min="1281" max="1281" width="22" style="38" customWidth="1"/>
    <col min="1282" max="1282" width="16.6640625" style="38" customWidth="1"/>
    <col min="1283" max="1283" width="10.6640625" style="38" customWidth="1"/>
    <col min="1284" max="1527" width="9.33203125" style="38"/>
    <col min="1528" max="1528" width="3.83203125" style="38" customWidth="1"/>
    <col min="1529" max="1529" width="60" style="38" customWidth="1"/>
    <col min="1530" max="1530" width="19.33203125" style="38" customWidth="1"/>
    <col min="1531" max="1531" width="20.5" style="38" customWidth="1"/>
    <col min="1532" max="1532" width="20" style="38" customWidth="1"/>
    <col min="1533" max="1533" width="5.33203125" style="38" customWidth="1"/>
    <col min="1534" max="1534" width="23.83203125" style="38" customWidth="1"/>
    <col min="1535" max="1535" width="20.6640625" style="38" customWidth="1"/>
    <col min="1536" max="1536" width="8.1640625" style="38" customWidth="1"/>
    <col min="1537" max="1537" width="22" style="38" customWidth="1"/>
    <col min="1538" max="1538" width="16.6640625" style="38" customWidth="1"/>
    <col min="1539" max="1539" width="10.6640625" style="38" customWidth="1"/>
    <col min="1540" max="1783" width="9.33203125" style="38"/>
    <col min="1784" max="1784" width="3.83203125" style="38" customWidth="1"/>
    <col min="1785" max="1785" width="60" style="38" customWidth="1"/>
    <col min="1786" max="1786" width="19.33203125" style="38" customWidth="1"/>
    <col min="1787" max="1787" width="20.5" style="38" customWidth="1"/>
    <col min="1788" max="1788" width="20" style="38" customWidth="1"/>
    <col min="1789" max="1789" width="5.33203125" style="38" customWidth="1"/>
    <col min="1790" max="1790" width="23.83203125" style="38" customWidth="1"/>
    <col min="1791" max="1791" width="20.6640625" style="38" customWidth="1"/>
    <col min="1792" max="1792" width="8.1640625" style="38" customWidth="1"/>
    <col min="1793" max="1793" width="22" style="38" customWidth="1"/>
    <col min="1794" max="1794" width="16.6640625" style="38" customWidth="1"/>
    <col min="1795" max="1795" width="10.6640625" style="38" customWidth="1"/>
    <col min="1796" max="2039" width="9.33203125" style="38"/>
    <col min="2040" max="2040" width="3.83203125" style="38" customWidth="1"/>
    <col min="2041" max="2041" width="60" style="38" customWidth="1"/>
    <col min="2042" max="2042" width="19.33203125" style="38" customWidth="1"/>
    <col min="2043" max="2043" width="20.5" style="38" customWidth="1"/>
    <col min="2044" max="2044" width="20" style="38" customWidth="1"/>
    <col min="2045" max="2045" width="5.33203125" style="38" customWidth="1"/>
    <col min="2046" max="2046" width="23.83203125" style="38" customWidth="1"/>
    <col min="2047" max="2047" width="20.6640625" style="38" customWidth="1"/>
    <col min="2048" max="2048" width="8.1640625" style="38" customWidth="1"/>
    <col min="2049" max="2049" width="22" style="38" customWidth="1"/>
    <col min="2050" max="2050" width="16.6640625" style="38" customWidth="1"/>
    <col min="2051" max="2051" width="10.6640625" style="38" customWidth="1"/>
    <col min="2052" max="2295" width="9.33203125" style="38"/>
    <col min="2296" max="2296" width="3.83203125" style="38" customWidth="1"/>
    <col min="2297" max="2297" width="60" style="38" customWidth="1"/>
    <col min="2298" max="2298" width="19.33203125" style="38" customWidth="1"/>
    <col min="2299" max="2299" width="20.5" style="38" customWidth="1"/>
    <col min="2300" max="2300" width="20" style="38" customWidth="1"/>
    <col min="2301" max="2301" width="5.33203125" style="38" customWidth="1"/>
    <col min="2302" max="2302" width="23.83203125" style="38" customWidth="1"/>
    <col min="2303" max="2303" width="20.6640625" style="38" customWidth="1"/>
    <col min="2304" max="2304" width="8.1640625" style="38" customWidth="1"/>
    <col min="2305" max="2305" width="22" style="38" customWidth="1"/>
    <col min="2306" max="2306" width="16.6640625" style="38" customWidth="1"/>
    <col min="2307" max="2307" width="10.6640625" style="38" customWidth="1"/>
    <col min="2308" max="2551" width="9.33203125" style="38"/>
    <col min="2552" max="2552" width="3.83203125" style="38" customWidth="1"/>
    <col min="2553" max="2553" width="60" style="38" customWidth="1"/>
    <col min="2554" max="2554" width="19.33203125" style="38" customWidth="1"/>
    <col min="2555" max="2555" width="20.5" style="38" customWidth="1"/>
    <col min="2556" max="2556" width="20" style="38" customWidth="1"/>
    <col min="2557" max="2557" width="5.33203125" style="38" customWidth="1"/>
    <col min="2558" max="2558" width="23.83203125" style="38" customWidth="1"/>
    <col min="2559" max="2559" width="20.6640625" style="38" customWidth="1"/>
    <col min="2560" max="2560" width="8.1640625" style="38" customWidth="1"/>
    <col min="2561" max="2561" width="22" style="38" customWidth="1"/>
    <col min="2562" max="2562" width="16.6640625" style="38" customWidth="1"/>
    <col min="2563" max="2563" width="10.6640625" style="38" customWidth="1"/>
    <col min="2564" max="2807" width="9.33203125" style="38"/>
    <col min="2808" max="2808" width="3.83203125" style="38" customWidth="1"/>
    <col min="2809" max="2809" width="60" style="38" customWidth="1"/>
    <col min="2810" max="2810" width="19.33203125" style="38" customWidth="1"/>
    <col min="2811" max="2811" width="20.5" style="38" customWidth="1"/>
    <col min="2812" max="2812" width="20" style="38" customWidth="1"/>
    <col min="2813" max="2813" width="5.33203125" style="38" customWidth="1"/>
    <col min="2814" max="2814" width="23.83203125" style="38" customWidth="1"/>
    <col min="2815" max="2815" width="20.6640625" style="38" customWidth="1"/>
    <col min="2816" max="2816" width="8.1640625" style="38" customWidth="1"/>
    <col min="2817" max="2817" width="22" style="38" customWidth="1"/>
    <col min="2818" max="2818" width="16.6640625" style="38" customWidth="1"/>
    <col min="2819" max="2819" width="10.6640625" style="38" customWidth="1"/>
    <col min="2820" max="3063" width="9.33203125" style="38"/>
    <col min="3064" max="3064" width="3.83203125" style="38" customWidth="1"/>
    <col min="3065" max="3065" width="60" style="38" customWidth="1"/>
    <col min="3066" max="3066" width="19.33203125" style="38" customWidth="1"/>
    <col min="3067" max="3067" width="20.5" style="38" customWidth="1"/>
    <col min="3068" max="3068" width="20" style="38" customWidth="1"/>
    <col min="3069" max="3069" width="5.33203125" style="38" customWidth="1"/>
    <col min="3070" max="3070" width="23.83203125" style="38" customWidth="1"/>
    <col min="3071" max="3071" width="20.6640625" style="38" customWidth="1"/>
    <col min="3072" max="3072" width="8.1640625" style="38" customWidth="1"/>
    <col min="3073" max="3073" width="22" style="38" customWidth="1"/>
    <col min="3074" max="3074" width="16.6640625" style="38" customWidth="1"/>
    <col min="3075" max="3075" width="10.6640625" style="38" customWidth="1"/>
    <col min="3076" max="3319" width="9.33203125" style="38"/>
    <col min="3320" max="3320" width="3.83203125" style="38" customWidth="1"/>
    <col min="3321" max="3321" width="60" style="38" customWidth="1"/>
    <col min="3322" max="3322" width="19.33203125" style="38" customWidth="1"/>
    <col min="3323" max="3323" width="20.5" style="38" customWidth="1"/>
    <col min="3324" max="3324" width="20" style="38" customWidth="1"/>
    <col min="3325" max="3325" width="5.33203125" style="38" customWidth="1"/>
    <col min="3326" max="3326" width="23.83203125" style="38" customWidth="1"/>
    <col min="3327" max="3327" width="20.6640625" style="38" customWidth="1"/>
    <col min="3328" max="3328" width="8.1640625" style="38" customWidth="1"/>
    <col min="3329" max="3329" width="22" style="38" customWidth="1"/>
    <col min="3330" max="3330" width="16.6640625" style="38" customWidth="1"/>
    <col min="3331" max="3331" width="10.6640625" style="38" customWidth="1"/>
    <col min="3332" max="3575" width="9.33203125" style="38"/>
    <col min="3576" max="3576" width="3.83203125" style="38" customWidth="1"/>
    <col min="3577" max="3577" width="60" style="38" customWidth="1"/>
    <col min="3578" max="3578" width="19.33203125" style="38" customWidth="1"/>
    <col min="3579" max="3579" width="20.5" style="38" customWidth="1"/>
    <col min="3580" max="3580" width="20" style="38" customWidth="1"/>
    <col min="3581" max="3581" width="5.33203125" style="38" customWidth="1"/>
    <col min="3582" max="3582" width="23.83203125" style="38" customWidth="1"/>
    <col min="3583" max="3583" width="20.6640625" style="38" customWidth="1"/>
    <col min="3584" max="3584" width="8.1640625" style="38" customWidth="1"/>
    <col min="3585" max="3585" width="22" style="38" customWidth="1"/>
    <col min="3586" max="3586" width="16.6640625" style="38" customWidth="1"/>
    <col min="3587" max="3587" width="10.6640625" style="38" customWidth="1"/>
    <col min="3588" max="3831" width="9.33203125" style="38"/>
    <col min="3832" max="3832" width="3.83203125" style="38" customWidth="1"/>
    <col min="3833" max="3833" width="60" style="38" customWidth="1"/>
    <col min="3834" max="3834" width="19.33203125" style="38" customWidth="1"/>
    <col min="3835" max="3835" width="20.5" style="38" customWidth="1"/>
    <col min="3836" max="3836" width="20" style="38" customWidth="1"/>
    <col min="3837" max="3837" width="5.33203125" style="38" customWidth="1"/>
    <col min="3838" max="3838" width="23.83203125" style="38" customWidth="1"/>
    <col min="3839" max="3839" width="20.6640625" style="38" customWidth="1"/>
    <col min="3840" max="3840" width="8.1640625" style="38" customWidth="1"/>
    <col min="3841" max="3841" width="22" style="38" customWidth="1"/>
    <col min="3842" max="3842" width="16.6640625" style="38" customWidth="1"/>
    <col min="3843" max="3843" width="10.6640625" style="38" customWidth="1"/>
    <col min="3844" max="4087" width="9.33203125" style="38"/>
    <col min="4088" max="4088" width="3.83203125" style="38" customWidth="1"/>
    <col min="4089" max="4089" width="60" style="38" customWidth="1"/>
    <col min="4090" max="4090" width="19.33203125" style="38" customWidth="1"/>
    <col min="4091" max="4091" width="20.5" style="38" customWidth="1"/>
    <col min="4092" max="4092" width="20" style="38" customWidth="1"/>
    <col min="4093" max="4093" width="5.33203125" style="38" customWidth="1"/>
    <col min="4094" max="4094" width="23.83203125" style="38" customWidth="1"/>
    <col min="4095" max="4095" width="20.6640625" style="38" customWidth="1"/>
    <col min="4096" max="4096" width="8.1640625" style="38" customWidth="1"/>
    <col min="4097" max="4097" width="22" style="38" customWidth="1"/>
    <col min="4098" max="4098" width="16.6640625" style="38" customWidth="1"/>
    <col min="4099" max="4099" width="10.6640625" style="38" customWidth="1"/>
    <col min="4100" max="4343" width="9.33203125" style="38"/>
    <col min="4344" max="4344" width="3.83203125" style="38" customWidth="1"/>
    <col min="4345" max="4345" width="60" style="38" customWidth="1"/>
    <col min="4346" max="4346" width="19.33203125" style="38" customWidth="1"/>
    <col min="4347" max="4347" width="20.5" style="38" customWidth="1"/>
    <col min="4348" max="4348" width="20" style="38" customWidth="1"/>
    <col min="4349" max="4349" width="5.33203125" style="38" customWidth="1"/>
    <col min="4350" max="4350" width="23.83203125" style="38" customWidth="1"/>
    <col min="4351" max="4351" width="20.6640625" style="38" customWidth="1"/>
    <col min="4352" max="4352" width="8.1640625" style="38" customWidth="1"/>
    <col min="4353" max="4353" width="22" style="38" customWidth="1"/>
    <col min="4354" max="4354" width="16.6640625" style="38" customWidth="1"/>
    <col min="4355" max="4355" width="10.6640625" style="38" customWidth="1"/>
    <col min="4356" max="4599" width="9.33203125" style="38"/>
    <col min="4600" max="4600" width="3.83203125" style="38" customWidth="1"/>
    <col min="4601" max="4601" width="60" style="38" customWidth="1"/>
    <col min="4602" max="4602" width="19.33203125" style="38" customWidth="1"/>
    <col min="4603" max="4603" width="20.5" style="38" customWidth="1"/>
    <col min="4604" max="4604" width="20" style="38" customWidth="1"/>
    <col min="4605" max="4605" width="5.33203125" style="38" customWidth="1"/>
    <col min="4606" max="4606" width="23.83203125" style="38" customWidth="1"/>
    <col min="4607" max="4607" width="20.6640625" style="38" customWidth="1"/>
    <col min="4608" max="4608" width="8.1640625" style="38" customWidth="1"/>
    <col min="4609" max="4609" width="22" style="38" customWidth="1"/>
    <col min="4610" max="4610" width="16.6640625" style="38" customWidth="1"/>
    <col min="4611" max="4611" width="10.6640625" style="38" customWidth="1"/>
    <col min="4612" max="4855" width="9.33203125" style="38"/>
    <col min="4856" max="4856" width="3.83203125" style="38" customWidth="1"/>
    <col min="4857" max="4857" width="60" style="38" customWidth="1"/>
    <col min="4858" max="4858" width="19.33203125" style="38" customWidth="1"/>
    <col min="4859" max="4859" width="20.5" style="38" customWidth="1"/>
    <col min="4860" max="4860" width="20" style="38" customWidth="1"/>
    <col min="4861" max="4861" width="5.33203125" style="38" customWidth="1"/>
    <col min="4862" max="4862" width="23.83203125" style="38" customWidth="1"/>
    <col min="4863" max="4863" width="20.6640625" style="38" customWidth="1"/>
    <col min="4864" max="4864" width="8.1640625" style="38" customWidth="1"/>
    <col min="4865" max="4865" width="22" style="38" customWidth="1"/>
    <col min="4866" max="4866" width="16.6640625" style="38" customWidth="1"/>
    <col min="4867" max="4867" width="10.6640625" style="38" customWidth="1"/>
    <col min="4868" max="5111" width="9.33203125" style="38"/>
    <col min="5112" max="5112" width="3.83203125" style="38" customWidth="1"/>
    <col min="5113" max="5113" width="60" style="38" customWidth="1"/>
    <col min="5114" max="5114" width="19.33203125" style="38" customWidth="1"/>
    <col min="5115" max="5115" width="20.5" style="38" customWidth="1"/>
    <col min="5116" max="5116" width="20" style="38" customWidth="1"/>
    <col min="5117" max="5117" width="5.33203125" style="38" customWidth="1"/>
    <col min="5118" max="5118" width="23.83203125" style="38" customWidth="1"/>
    <col min="5119" max="5119" width="20.6640625" style="38" customWidth="1"/>
    <col min="5120" max="5120" width="8.1640625" style="38" customWidth="1"/>
    <col min="5121" max="5121" width="22" style="38" customWidth="1"/>
    <col min="5122" max="5122" width="16.6640625" style="38" customWidth="1"/>
    <col min="5123" max="5123" width="10.6640625" style="38" customWidth="1"/>
    <col min="5124" max="5367" width="9.33203125" style="38"/>
    <col min="5368" max="5368" width="3.83203125" style="38" customWidth="1"/>
    <col min="5369" max="5369" width="60" style="38" customWidth="1"/>
    <col min="5370" max="5370" width="19.33203125" style="38" customWidth="1"/>
    <col min="5371" max="5371" width="20.5" style="38" customWidth="1"/>
    <col min="5372" max="5372" width="20" style="38" customWidth="1"/>
    <col min="5373" max="5373" width="5.33203125" style="38" customWidth="1"/>
    <col min="5374" max="5374" width="23.83203125" style="38" customWidth="1"/>
    <col min="5375" max="5375" width="20.6640625" style="38" customWidth="1"/>
    <col min="5376" max="5376" width="8.1640625" style="38" customWidth="1"/>
    <col min="5377" max="5377" width="22" style="38" customWidth="1"/>
    <col min="5378" max="5378" width="16.6640625" style="38" customWidth="1"/>
    <col min="5379" max="5379" width="10.6640625" style="38" customWidth="1"/>
    <col min="5380" max="5623" width="9.33203125" style="38"/>
    <col min="5624" max="5624" width="3.83203125" style="38" customWidth="1"/>
    <col min="5625" max="5625" width="60" style="38" customWidth="1"/>
    <col min="5626" max="5626" width="19.33203125" style="38" customWidth="1"/>
    <col min="5627" max="5627" width="20.5" style="38" customWidth="1"/>
    <col min="5628" max="5628" width="20" style="38" customWidth="1"/>
    <col min="5629" max="5629" width="5.33203125" style="38" customWidth="1"/>
    <col min="5630" max="5630" width="23.83203125" style="38" customWidth="1"/>
    <col min="5631" max="5631" width="20.6640625" style="38" customWidth="1"/>
    <col min="5632" max="5632" width="8.1640625" style="38" customWidth="1"/>
    <col min="5633" max="5633" width="22" style="38" customWidth="1"/>
    <col min="5634" max="5634" width="16.6640625" style="38" customWidth="1"/>
    <col min="5635" max="5635" width="10.6640625" style="38" customWidth="1"/>
    <col min="5636" max="5879" width="9.33203125" style="38"/>
    <col min="5880" max="5880" width="3.83203125" style="38" customWidth="1"/>
    <col min="5881" max="5881" width="60" style="38" customWidth="1"/>
    <col min="5882" max="5882" width="19.33203125" style="38" customWidth="1"/>
    <col min="5883" max="5883" width="20.5" style="38" customWidth="1"/>
    <col min="5884" max="5884" width="20" style="38" customWidth="1"/>
    <col min="5885" max="5885" width="5.33203125" style="38" customWidth="1"/>
    <col min="5886" max="5886" width="23.83203125" style="38" customWidth="1"/>
    <col min="5887" max="5887" width="20.6640625" style="38" customWidth="1"/>
    <col min="5888" max="5888" width="8.1640625" style="38" customWidth="1"/>
    <col min="5889" max="5889" width="22" style="38" customWidth="1"/>
    <col min="5890" max="5890" width="16.6640625" style="38" customWidth="1"/>
    <col min="5891" max="5891" width="10.6640625" style="38" customWidth="1"/>
    <col min="5892" max="6135" width="9.33203125" style="38"/>
    <col min="6136" max="6136" width="3.83203125" style="38" customWidth="1"/>
    <col min="6137" max="6137" width="60" style="38" customWidth="1"/>
    <col min="6138" max="6138" width="19.33203125" style="38" customWidth="1"/>
    <col min="6139" max="6139" width="20.5" style="38" customWidth="1"/>
    <col min="6140" max="6140" width="20" style="38" customWidth="1"/>
    <col min="6141" max="6141" width="5.33203125" style="38" customWidth="1"/>
    <col min="6142" max="6142" width="23.83203125" style="38" customWidth="1"/>
    <col min="6143" max="6143" width="20.6640625" style="38" customWidth="1"/>
    <col min="6144" max="6144" width="8.1640625" style="38" customWidth="1"/>
    <col min="6145" max="6145" width="22" style="38" customWidth="1"/>
    <col min="6146" max="6146" width="16.6640625" style="38" customWidth="1"/>
    <col min="6147" max="6147" width="10.6640625" style="38" customWidth="1"/>
    <col min="6148" max="6391" width="9.33203125" style="38"/>
    <col min="6392" max="6392" width="3.83203125" style="38" customWidth="1"/>
    <col min="6393" max="6393" width="60" style="38" customWidth="1"/>
    <col min="6394" max="6394" width="19.33203125" style="38" customWidth="1"/>
    <col min="6395" max="6395" width="20.5" style="38" customWidth="1"/>
    <col min="6396" max="6396" width="20" style="38" customWidth="1"/>
    <col min="6397" max="6397" width="5.33203125" style="38" customWidth="1"/>
    <col min="6398" max="6398" width="23.83203125" style="38" customWidth="1"/>
    <col min="6399" max="6399" width="20.6640625" style="38" customWidth="1"/>
    <col min="6400" max="6400" width="8.1640625" style="38" customWidth="1"/>
    <col min="6401" max="6401" width="22" style="38" customWidth="1"/>
    <col min="6402" max="6402" width="16.6640625" style="38" customWidth="1"/>
    <col min="6403" max="6403" width="10.6640625" style="38" customWidth="1"/>
    <col min="6404" max="6647" width="9.33203125" style="38"/>
    <col min="6648" max="6648" width="3.83203125" style="38" customWidth="1"/>
    <col min="6649" max="6649" width="60" style="38" customWidth="1"/>
    <col min="6650" max="6650" width="19.33203125" style="38" customWidth="1"/>
    <col min="6651" max="6651" width="20.5" style="38" customWidth="1"/>
    <col min="6652" max="6652" width="20" style="38" customWidth="1"/>
    <col min="6653" max="6653" width="5.33203125" style="38" customWidth="1"/>
    <col min="6654" max="6654" width="23.83203125" style="38" customWidth="1"/>
    <col min="6655" max="6655" width="20.6640625" style="38" customWidth="1"/>
    <col min="6656" max="6656" width="8.1640625" style="38" customWidth="1"/>
    <col min="6657" max="6657" width="22" style="38" customWidth="1"/>
    <col min="6658" max="6658" width="16.6640625" style="38" customWidth="1"/>
    <col min="6659" max="6659" width="10.6640625" style="38" customWidth="1"/>
    <col min="6660" max="6903" width="9.33203125" style="38"/>
    <col min="6904" max="6904" width="3.83203125" style="38" customWidth="1"/>
    <col min="6905" max="6905" width="60" style="38" customWidth="1"/>
    <col min="6906" max="6906" width="19.33203125" style="38" customWidth="1"/>
    <col min="6907" max="6907" width="20.5" style="38" customWidth="1"/>
    <col min="6908" max="6908" width="20" style="38" customWidth="1"/>
    <col min="6909" max="6909" width="5.33203125" style="38" customWidth="1"/>
    <col min="6910" max="6910" width="23.83203125" style="38" customWidth="1"/>
    <col min="6911" max="6911" width="20.6640625" style="38" customWidth="1"/>
    <col min="6912" max="6912" width="8.1640625" style="38" customWidth="1"/>
    <col min="6913" max="6913" width="22" style="38" customWidth="1"/>
    <col min="6914" max="6914" width="16.6640625" style="38" customWidth="1"/>
    <col min="6915" max="6915" width="10.6640625" style="38" customWidth="1"/>
    <col min="6916" max="7159" width="9.33203125" style="38"/>
    <col min="7160" max="7160" width="3.83203125" style="38" customWidth="1"/>
    <col min="7161" max="7161" width="60" style="38" customWidth="1"/>
    <col min="7162" max="7162" width="19.33203125" style="38" customWidth="1"/>
    <col min="7163" max="7163" width="20.5" style="38" customWidth="1"/>
    <col min="7164" max="7164" width="20" style="38" customWidth="1"/>
    <col min="7165" max="7165" width="5.33203125" style="38" customWidth="1"/>
    <col min="7166" max="7166" width="23.83203125" style="38" customWidth="1"/>
    <col min="7167" max="7167" width="20.6640625" style="38" customWidth="1"/>
    <col min="7168" max="7168" width="8.1640625" style="38" customWidth="1"/>
    <col min="7169" max="7169" width="22" style="38" customWidth="1"/>
    <col min="7170" max="7170" width="16.6640625" style="38" customWidth="1"/>
    <col min="7171" max="7171" width="10.6640625" style="38" customWidth="1"/>
    <col min="7172" max="7415" width="9.33203125" style="38"/>
    <col min="7416" max="7416" width="3.83203125" style="38" customWidth="1"/>
    <col min="7417" max="7417" width="60" style="38" customWidth="1"/>
    <col min="7418" max="7418" width="19.33203125" style="38" customWidth="1"/>
    <col min="7419" max="7419" width="20.5" style="38" customWidth="1"/>
    <col min="7420" max="7420" width="20" style="38" customWidth="1"/>
    <col min="7421" max="7421" width="5.33203125" style="38" customWidth="1"/>
    <col min="7422" max="7422" width="23.83203125" style="38" customWidth="1"/>
    <col min="7423" max="7423" width="20.6640625" style="38" customWidth="1"/>
    <col min="7424" max="7424" width="8.1640625" style="38" customWidth="1"/>
    <col min="7425" max="7425" width="22" style="38" customWidth="1"/>
    <col min="7426" max="7426" width="16.6640625" style="38" customWidth="1"/>
    <col min="7427" max="7427" width="10.6640625" style="38" customWidth="1"/>
    <col min="7428" max="7671" width="9.33203125" style="38"/>
    <col min="7672" max="7672" width="3.83203125" style="38" customWidth="1"/>
    <col min="7673" max="7673" width="60" style="38" customWidth="1"/>
    <col min="7674" max="7674" width="19.33203125" style="38" customWidth="1"/>
    <col min="7675" max="7675" width="20.5" style="38" customWidth="1"/>
    <col min="7676" max="7676" width="20" style="38" customWidth="1"/>
    <col min="7677" max="7677" width="5.33203125" style="38" customWidth="1"/>
    <col min="7678" max="7678" width="23.83203125" style="38" customWidth="1"/>
    <col min="7679" max="7679" width="20.6640625" style="38" customWidth="1"/>
    <col min="7680" max="7680" width="8.1640625" style="38" customWidth="1"/>
    <col min="7681" max="7681" width="22" style="38" customWidth="1"/>
    <col min="7682" max="7682" width="16.6640625" style="38" customWidth="1"/>
    <col min="7683" max="7683" width="10.6640625" style="38" customWidth="1"/>
    <col min="7684" max="7927" width="9.33203125" style="38"/>
    <col min="7928" max="7928" width="3.83203125" style="38" customWidth="1"/>
    <col min="7929" max="7929" width="60" style="38" customWidth="1"/>
    <col min="7930" max="7930" width="19.33203125" style="38" customWidth="1"/>
    <col min="7931" max="7931" width="20.5" style="38" customWidth="1"/>
    <col min="7932" max="7932" width="20" style="38" customWidth="1"/>
    <col min="7933" max="7933" width="5.33203125" style="38" customWidth="1"/>
    <col min="7934" max="7934" width="23.83203125" style="38" customWidth="1"/>
    <col min="7935" max="7935" width="20.6640625" style="38" customWidth="1"/>
    <col min="7936" max="7936" width="8.1640625" style="38" customWidth="1"/>
    <col min="7937" max="7937" width="22" style="38" customWidth="1"/>
    <col min="7938" max="7938" width="16.6640625" style="38" customWidth="1"/>
    <col min="7939" max="7939" width="10.6640625" style="38" customWidth="1"/>
    <col min="7940" max="8183" width="9.33203125" style="38"/>
    <col min="8184" max="8184" width="3.83203125" style="38" customWidth="1"/>
    <col min="8185" max="8185" width="60" style="38" customWidth="1"/>
    <col min="8186" max="8186" width="19.33203125" style="38" customWidth="1"/>
    <col min="8187" max="8187" width="20.5" style="38" customWidth="1"/>
    <col min="8188" max="8188" width="20" style="38" customWidth="1"/>
    <col min="8189" max="8189" width="5.33203125" style="38" customWidth="1"/>
    <col min="8190" max="8190" width="23.83203125" style="38" customWidth="1"/>
    <col min="8191" max="8191" width="20.6640625" style="38" customWidth="1"/>
    <col min="8192" max="8192" width="8.1640625" style="38" customWidth="1"/>
    <col min="8193" max="8193" width="22" style="38" customWidth="1"/>
    <col min="8194" max="8194" width="16.6640625" style="38" customWidth="1"/>
    <col min="8195" max="8195" width="10.6640625" style="38" customWidth="1"/>
    <col min="8196" max="8439" width="9.33203125" style="38"/>
    <col min="8440" max="8440" width="3.83203125" style="38" customWidth="1"/>
    <col min="8441" max="8441" width="60" style="38" customWidth="1"/>
    <col min="8442" max="8442" width="19.33203125" style="38" customWidth="1"/>
    <col min="8443" max="8443" width="20.5" style="38" customWidth="1"/>
    <col min="8444" max="8444" width="20" style="38" customWidth="1"/>
    <col min="8445" max="8445" width="5.33203125" style="38" customWidth="1"/>
    <col min="8446" max="8446" width="23.83203125" style="38" customWidth="1"/>
    <col min="8447" max="8447" width="20.6640625" style="38" customWidth="1"/>
    <col min="8448" max="8448" width="8.1640625" style="38" customWidth="1"/>
    <col min="8449" max="8449" width="22" style="38" customWidth="1"/>
    <col min="8450" max="8450" width="16.6640625" style="38" customWidth="1"/>
    <col min="8451" max="8451" width="10.6640625" style="38" customWidth="1"/>
    <col min="8452" max="8695" width="9.33203125" style="38"/>
    <col min="8696" max="8696" width="3.83203125" style="38" customWidth="1"/>
    <col min="8697" max="8697" width="60" style="38" customWidth="1"/>
    <col min="8698" max="8698" width="19.33203125" style="38" customWidth="1"/>
    <col min="8699" max="8699" width="20.5" style="38" customWidth="1"/>
    <col min="8700" max="8700" width="20" style="38" customWidth="1"/>
    <col min="8701" max="8701" width="5.33203125" style="38" customWidth="1"/>
    <col min="8702" max="8702" width="23.83203125" style="38" customWidth="1"/>
    <col min="8703" max="8703" width="20.6640625" style="38" customWidth="1"/>
    <col min="8704" max="8704" width="8.1640625" style="38" customWidth="1"/>
    <col min="8705" max="8705" width="22" style="38" customWidth="1"/>
    <col min="8706" max="8706" width="16.6640625" style="38" customWidth="1"/>
    <col min="8707" max="8707" width="10.6640625" style="38" customWidth="1"/>
    <col min="8708" max="8951" width="9.33203125" style="38"/>
    <col min="8952" max="8952" width="3.83203125" style="38" customWidth="1"/>
    <col min="8953" max="8953" width="60" style="38" customWidth="1"/>
    <col min="8954" max="8954" width="19.33203125" style="38" customWidth="1"/>
    <col min="8955" max="8955" width="20.5" style="38" customWidth="1"/>
    <col min="8956" max="8956" width="20" style="38" customWidth="1"/>
    <col min="8957" max="8957" width="5.33203125" style="38" customWidth="1"/>
    <col min="8958" max="8958" width="23.83203125" style="38" customWidth="1"/>
    <col min="8959" max="8959" width="20.6640625" style="38" customWidth="1"/>
    <col min="8960" max="8960" width="8.1640625" style="38" customWidth="1"/>
    <col min="8961" max="8961" width="22" style="38" customWidth="1"/>
    <col min="8962" max="8962" width="16.6640625" style="38" customWidth="1"/>
    <col min="8963" max="8963" width="10.6640625" style="38" customWidth="1"/>
    <col min="8964" max="9207" width="9.33203125" style="38"/>
    <col min="9208" max="9208" width="3.83203125" style="38" customWidth="1"/>
    <col min="9209" max="9209" width="60" style="38" customWidth="1"/>
    <col min="9210" max="9210" width="19.33203125" style="38" customWidth="1"/>
    <col min="9211" max="9211" width="20.5" style="38" customWidth="1"/>
    <col min="9212" max="9212" width="20" style="38" customWidth="1"/>
    <col min="9213" max="9213" width="5.33203125" style="38" customWidth="1"/>
    <col min="9214" max="9214" width="23.83203125" style="38" customWidth="1"/>
    <col min="9215" max="9215" width="20.6640625" style="38" customWidth="1"/>
    <col min="9216" max="9216" width="8.1640625" style="38" customWidth="1"/>
    <col min="9217" max="9217" width="22" style="38" customWidth="1"/>
    <col min="9218" max="9218" width="16.6640625" style="38" customWidth="1"/>
    <col min="9219" max="9219" width="10.6640625" style="38" customWidth="1"/>
    <col min="9220" max="9463" width="9.33203125" style="38"/>
    <col min="9464" max="9464" width="3.83203125" style="38" customWidth="1"/>
    <col min="9465" max="9465" width="60" style="38" customWidth="1"/>
    <col min="9466" max="9466" width="19.33203125" style="38" customWidth="1"/>
    <col min="9467" max="9467" width="20.5" style="38" customWidth="1"/>
    <col min="9468" max="9468" width="20" style="38" customWidth="1"/>
    <col min="9469" max="9469" width="5.33203125" style="38" customWidth="1"/>
    <col min="9470" max="9470" width="23.83203125" style="38" customWidth="1"/>
    <col min="9471" max="9471" width="20.6640625" style="38" customWidth="1"/>
    <col min="9472" max="9472" width="8.1640625" style="38" customWidth="1"/>
    <col min="9473" max="9473" width="22" style="38" customWidth="1"/>
    <col min="9474" max="9474" width="16.6640625" style="38" customWidth="1"/>
    <col min="9475" max="9475" width="10.6640625" style="38" customWidth="1"/>
    <col min="9476" max="9719" width="9.33203125" style="38"/>
    <col min="9720" max="9720" width="3.83203125" style="38" customWidth="1"/>
    <col min="9721" max="9721" width="60" style="38" customWidth="1"/>
    <col min="9722" max="9722" width="19.33203125" style="38" customWidth="1"/>
    <col min="9723" max="9723" width="20.5" style="38" customWidth="1"/>
    <col min="9724" max="9724" width="20" style="38" customWidth="1"/>
    <col min="9725" max="9725" width="5.33203125" style="38" customWidth="1"/>
    <col min="9726" max="9726" width="23.83203125" style="38" customWidth="1"/>
    <col min="9727" max="9727" width="20.6640625" style="38" customWidth="1"/>
    <col min="9728" max="9728" width="8.1640625" style="38" customWidth="1"/>
    <col min="9729" max="9729" width="22" style="38" customWidth="1"/>
    <col min="9730" max="9730" width="16.6640625" style="38" customWidth="1"/>
    <col min="9731" max="9731" width="10.6640625" style="38" customWidth="1"/>
    <col min="9732" max="9975" width="9.33203125" style="38"/>
    <col min="9976" max="9976" width="3.83203125" style="38" customWidth="1"/>
    <col min="9977" max="9977" width="60" style="38" customWidth="1"/>
    <col min="9978" max="9978" width="19.33203125" style="38" customWidth="1"/>
    <col min="9979" max="9979" width="20.5" style="38" customWidth="1"/>
    <col min="9980" max="9980" width="20" style="38" customWidth="1"/>
    <col min="9981" max="9981" width="5.33203125" style="38" customWidth="1"/>
    <col min="9982" max="9982" width="23.83203125" style="38" customWidth="1"/>
    <col min="9983" max="9983" width="20.6640625" style="38" customWidth="1"/>
    <col min="9984" max="9984" width="8.1640625" style="38" customWidth="1"/>
    <col min="9985" max="9985" width="22" style="38" customWidth="1"/>
    <col min="9986" max="9986" width="16.6640625" style="38" customWidth="1"/>
    <col min="9987" max="9987" width="10.6640625" style="38" customWidth="1"/>
    <col min="9988" max="10231" width="9.33203125" style="38"/>
    <col min="10232" max="10232" width="3.83203125" style="38" customWidth="1"/>
    <col min="10233" max="10233" width="60" style="38" customWidth="1"/>
    <col min="10234" max="10234" width="19.33203125" style="38" customWidth="1"/>
    <col min="10235" max="10235" width="20.5" style="38" customWidth="1"/>
    <col min="10236" max="10236" width="20" style="38" customWidth="1"/>
    <col min="10237" max="10237" width="5.33203125" style="38" customWidth="1"/>
    <col min="10238" max="10238" width="23.83203125" style="38" customWidth="1"/>
    <col min="10239" max="10239" width="20.6640625" style="38" customWidth="1"/>
    <col min="10240" max="10240" width="8.1640625" style="38" customWidth="1"/>
    <col min="10241" max="10241" width="22" style="38" customWidth="1"/>
    <col min="10242" max="10242" width="16.6640625" style="38" customWidth="1"/>
    <col min="10243" max="10243" width="10.6640625" style="38" customWidth="1"/>
    <col min="10244" max="10487" width="9.33203125" style="38"/>
    <col min="10488" max="10488" width="3.83203125" style="38" customWidth="1"/>
    <col min="10489" max="10489" width="60" style="38" customWidth="1"/>
    <col min="10490" max="10490" width="19.33203125" style="38" customWidth="1"/>
    <col min="10491" max="10491" width="20.5" style="38" customWidth="1"/>
    <col min="10492" max="10492" width="20" style="38" customWidth="1"/>
    <col min="10493" max="10493" width="5.33203125" style="38" customWidth="1"/>
    <col min="10494" max="10494" width="23.83203125" style="38" customWidth="1"/>
    <col min="10495" max="10495" width="20.6640625" style="38" customWidth="1"/>
    <col min="10496" max="10496" width="8.1640625" style="38" customWidth="1"/>
    <col min="10497" max="10497" width="22" style="38" customWidth="1"/>
    <col min="10498" max="10498" width="16.6640625" style="38" customWidth="1"/>
    <col min="10499" max="10499" width="10.6640625" style="38" customWidth="1"/>
    <col min="10500" max="10743" width="9.33203125" style="38"/>
    <col min="10744" max="10744" width="3.83203125" style="38" customWidth="1"/>
    <col min="10745" max="10745" width="60" style="38" customWidth="1"/>
    <col min="10746" max="10746" width="19.33203125" style="38" customWidth="1"/>
    <col min="10747" max="10747" width="20.5" style="38" customWidth="1"/>
    <col min="10748" max="10748" width="20" style="38" customWidth="1"/>
    <col min="10749" max="10749" width="5.33203125" style="38" customWidth="1"/>
    <col min="10750" max="10750" width="23.83203125" style="38" customWidth="1"/>
    <col min="10751" max="10751" width="20.6640625" style="38" customWidth="1"/>
    <col min="10752" max="10752" width="8.1640625" style="38" customWidth="1"/>
    <col min="10753" max="10753" width="22" style="38" customWidth="1"/>
    <col min="10754" max="10754" width="16.6640625" style="38" customWidth="1"/>
    <col min="10755" max="10755" width="10.6640625" style="38" customWidth="1"/>
    <col min="10756" max="10999" width="9.33203125" style="38"/>
    <col min="11000" max="11000" width="3.83203125" style="38" customWidth="1"/>
    <col min="11001" max="11001" width="60" style="38" customWidth="1"/>
    <col min="11002" max="11002" width="19.33203125" style="38" customWidth="1"/>
    <col min="11003" max="11003" width="20.5" style="38" customWidth="1"/>
    <col min="11004" max="11004" width="20" style="38" customWidth="1"/>
    <col min="11005" max="11005" width="5.33203125" style="38" customWidth="1"/>
    <col min="11006" max="11006" width="23.83203125" style="38" customWidth="1"/>
    <col min="11007" max="11007" width="20.6640625" style="38" customWidth="1"/>
    <col min="11008" max="11008" width="8.1640625" style="38" customWidth="1"/>
    <col min="11009" max="11009" width="22" style="38" customWidth="1"/>
    <col min="11010" max="11010" width="16.6640625" style="38" customWidth="1"/>
    <col min="11011" max="11011" width="10.6640625" style="38" customWidth="1"/>
    <col min="11012" max="11255" width="9.33203125" style="38"/>
    <col min="11256" max="11256" width="3.83203125" style="38" customWidth="1"/>
    <col min="11257" max="11257" width="60" style="38" customWidth="1"/>
    <col min="11258" max="11258" width="19.33203125" style="38" customWidth="1"/>
    <col min="11259" max="11259" width="20.5" style="38" customWidth="1"/>
    <col min="11260" max="11260" width="20" style="38" customWidth="1"/>
    <col min="11261" max="11261" width="5.33203125" style="38" customWidth="1"/>
    <col min="11262" max="11262" width="23.83203125" style="38" customWidth="1"/>
    <col min="11263" max="11263" width="20.6640625" style="38" customWidth="1"/>
    <col min="11264" max="11264" width="8.1640625" style="38" customWidth="1"/>
    <col min="11265" max="11265" width="22" style="38" customWidth="1"/>
    <col min="11266" max="11266" width="16.6640625" style="38" customWidth="1"/>
    <col min="11267" max="11267" width="10.6640625" style="38" customWidth="1"/>
    <col min="11268" max="11511" width="9.33203125" style="38"/>
    <col min="11512" max="11512" width="3.83203125" style="38" customWidth="1"/>
    <col min="11513" max="11513" width="60" style="38" customWidth="1"/>
    <col min="11514" max="11514" width="19.33203125" style="38" customWidth="1"/>
    <col min="11515" max="11515" width="20.5" style="38" customWidth="1"/>
    <col min="11516" max="11516" width="20" style="38" customWidth="1"/>
    <col min="11517" max="11517" width="5.33203125" style="38" customWidth="1"/>
    <col min="11518" max="11518" width="23.83203125" style="38" customWidth="1"/>
    <col min="11519" max="11519" width="20.6640625" style="38" customWidth="1"/>
    <col min="11520" max="11520" width="8.1640625" style="38" customWidth="1"/>
    <col min="11521" max="11521" width="22" style="38" customWidth="1"/>
    <col min="11522" max="11522" width="16.6640625" style="38" customWidth="1"/>
    <col min="11523" max="11523" width="10.6640625" style="38" customWidth="1"/>
    <col min="11524" max="11767" width="9.33203125" style="38"/>
    <col min="11768" max="11768" width="3.83203125" style="38" customWidth="1"/>
    <col min="11769" max="11769" width="60" style="38" customWidth="1"/>
    <col min="11770" max="11770" width="19.33203125" style="38" customWidth="1"/>
    <col min="11771" max="11771" width="20.5" style="38" customWidth="1"/>
    <col min="11772" max="11772" width="20" style="38" customWidth="1"/>
    <col min="11773" max="11773" width="5.33203125" style="38" customWidth="1"/>
    <col min="11774" max="11774" width="23.83203125" style="38" customWidth="1"/>
    <col min="11775" max="11775" width="20.6640625" style="38" customWidth="1"/>
    <col min="11776" max="11776" width="8.1640625" style="38" customWidth="1"/>
    <col min="11777" max="11777" width="22" style="38" customWidth="1"/>
    <col min="11778" max="11778" width="16.6640625" style="38" customWidth="1"/>
    <col min="11779" max="11779" width="10.6640625" style="38" customWidth="1"/>
    <col min="11780" max="12023" width="9.33203125" style="38"/>
    <col min="12024" max="12024" width="3.83203125" style="38" customWidth="1"/>
    <col min="12025" max="12025" width="60" style="38" customWidth="1"/>
    <col min="12026" max="12026" width="19.33203125" style="38" customWidth="1"/>
    <col min="12027" max="12027" width="20.5" style="38" customWidth="1"/>
    <col min="12028" max="12028" width="20" style="38" customWidth="1"/>
    <col min="12029" max="12029" width="5.33203125" style="38" customWidth="1"/>
    <col min="12030" max="12030" width="23.83203125" style="38" customWidth="1"/>
    <col min="12031" max="12031" width="20.6640625" style="38" customWidth="1"/>
    <col min="12032" max="12032" width="8.1640625" style="38" customWidth="1"/>
    <col min="12033" max="12033" width="22" style="38" customWidth="1"/>
    <col min="12034" max="12034" width="16.6640625" style="38" customWidth="1"/>
    <col min="12035" max="12035" width="10.6640625" style="38" customWidth="1"/>
    <col min="12036" max="12279" width="9.33203125" style="38"/>
    <col min="12280" max="12280" width="3.83203125" style="38" customWidth="1"/>
    <col min="12281" max="12281" width="60" style="38" customWidth="1"/>
    <col min="12282" max="12282" width="19.33203125" style="38" customWidth="1"/>
    <col min="12283" max="12283" width="20.5" style="38" customWidth="1"/>
    <col min="12284" max="12284" width="20" style="38" customWidth="1"/>
    <col min="12285" max="12285" width="5.33203125" style="38" customWidth="1"/>
    <col min="12286" max="12286" width="23.83203125" style="38" customWidth="1"/>
    <col min="12287" max="12287" width="20.6640625" style="38" customWidth="1"/>
    <col min="12288" max="12288" width="8.1640625" style="38" customWidth="1"/>
    <col min="12289" max="12289" width="22" style="38" customWidth="1"/>
    <col min="12290" max="12290" width="16.6640625" style="38" customWidth="1"/>
    <col min="12291" max="12291" width="10.6640625" style="38" customWidth="1"/>
    <col min="12292" max="12535" width="9.33203125" style="38"/>
    <col min="12536" max="12536" width="3.83203125" style="38" customWidth="1"/>
    <col min="12537" max="12537" width="60" style="38" customWidth="1"/>
    <col min="12538" max="12538" width="19.33203125" style="38" customWidth="1"/>
    <col min="12539" max="12539" width="20.5" style="38" customWidth="1"/>
    <col min="12540" max="12540" width="20" style="38" customWidth="1"/>
    <col min="12541" max="12541" width="5.33203125" style="38" customWidth="1"/>
    <col min="12542" max="12542" width="23.83203125" style="38" customWidth="1"/>
    <col min="12543" max="12543" width="20.6640625" style="38" customWidth="1"/>
    <col min="12544" max="12544" width="8.1640625" style="38" customWidth="1"/>
    <col min="12545" max="12545" width="22" style="38" customWidth="1"/>
    <col min="12546" max="12546" width="16.6640625" style="38" customWidth="1"/>
    <col min="12547" max="12547" width="10.6640625" style="38" customWidth="1"/>
    <col min="12548" max="12791" width="9.33203125" style="38"/>
    <col min="12792" max="12792" width="3.83203125" style="38" customWidth="1"/>
    <col min="12793" max="12793" width="60" style="38" customWidth="1"/>
    <col min="12794" max="12794" width="19.33203125" style="38" customWidth="1"/>
    <col min="12795" max="12795" width="20.5" style="38" customWidth="1"/>
    <col min="12796" max="12796" width="20" style="38" customWidth="1"/>
    <col min="12797" max="12797" width="5.33203125" style="38" customWidth="1"/>
    <col min="12798" max="12798" width="23.83203125" style="38" customWidth="1"/>
    <col min="12799" max="12799" width="20.6640625" style="38" customWidth="1"/>
    <col min="12800" max="12800" width="8.1640625" style="38" customWidth="1"/>
    <col min="12801" max="12801" width="22" style="38" customWidth="1"/>
    <col min="12802" max="12802" width="16.6640625" style="38" customWidth="1"/>
    <col min="12803" max="12803" width="10.6640625" style="38" customWidth="1"/>
    <col min="12804" max="13047" width="9.33203125" style="38"/>
    <col min="13048" max="13048" width="3.83203125" style="38" customWidth="1"/>
    <col min="13049" max="13049" width="60" style="38" customWidth="1"/>
    <col min="13050" max="13050" width="19.33203125" style="38" customWidth="1"/>
    <col min="13051" max="13051" width="20.5" style="38" customWidth="1"/>
    <col min="13052" max="13052" width="20" style="38" customWidth="1"/>
    <col min="13053" max="13053" width="5.33203125" style="38" customWidth="1"/>
    <col min="13054" max="13054" width="23.83203125" style="38" customWidth="1"/>
    <col min="13055" max="13055" width="20.6640625" style="38" customWidth="1"/>
    <col min="13056" max="13056" width="8.1640625" style="38" customWidth="1"/>
    <col min="13057" max="13057" width="22" style="38" customWidth="1"/>
    <col min="13058" max="13058" width="16.6640625" style="38" customWidth="1"/>
    <col min="13059" max="13059" width="10.6640625" style="38" customWidth="1"/>
    <col min="13060" max="13303" width="9.33203125" style="38"/>
    <col min="13304" max="13304" width="3.83203125" style="38" customWidth="1"/>
    <col min="13305" max="13305" width="60" style="38" customWidth="1"/>
    <col min="13306" max="13306" width="19.33203125" style="38" customWidth="1"/>
    <col min="13307" max="13307" width="20.5" style="38" customWidth="1"/>
    <col min="13308" max="13308" width="20" style="38" customWidth="1"/>
    <col min="13309" max="13309" width="5.33203125" style="38" customWidth="1"/>
    <col min="13310" max="13310" width="23.83203125" style="38" customWidth="1"/>
    <col min="13311" max="13311" width="20.6640625" style="38" customWidth="1"/>
    <col min="13312" max="13312" width="8.1640625" style="38" customWidth="1"/>
    <col min="13313" max="13313" width="22" style="38" customWidth="1"/>
    <col min="13314" max="13314" width="16.6640625" style="38" customWidth="1"/>
    <col min="13315" max="13315" width="10.6640625" style="38" customWidth="1"/>
    <col min="13316" max="13559" width="9.33203125" style="38"/>
    <col min="13560" max="13560" width="3.83203125" style="38" customWidth="1"/>
    <col min="13561" max="13561" width="60" style="38" customWidth="1"/>
    <col min="13562" max="13562" width="19.33203125" style="38" customWidth="1"/>
    <col min="13563" max="13563" width="20.5" style="38" customWidth="1"/>
    <col min="13564" max="13564" width="20" style="38" customWidth="1"/>
    <col min="13565" max="13565" width="5.33203125" style="38" customWidth="1"/>
    <col min="13566" max="13566" width="23.83203125" style="38" customWidth="1"/>
    <col min="13567" max="13567" width="20.6640625" style="38" customWidth="1"/>
    <col min="13568" max="13568" width="8.1640625" style="38" customWidth="1"/>
    <col min="13569" max="13569" width="22" style="38" customWidth="1"/>
    <col min="13570" max="13570" width="16.6640625" style="38" customWidth="1"/>
    <col min="13571" max="13571" width="10.6640625" style="38" customWidth="1"/>
    <col min="13572" max="13815" width="9.33203125" style="38"/>
    <col min="13816" max="13816" width="3.83203125" style="38" customWidth="1"/>
    <col min="13817" max="13817" width="60" style="38" customWidth="1"/>
    <col min="13818" max="13818" width="19.33203125" style="38" customWidth="1"/>
    <col min="13819" max="13819" width="20.5" style="38" customWidth="1"/>
    <col min="13820" max="13820" width="20" style="38" customWidth="1"/>
    <col min="13821" max="13821" width="5.33203125" style="38" customWidth="1"/>
    <col min="13822" max="13822" width="23.83203125" style="38" customWidth="1"/>
    <col min="13823" max="13823" width="20.6640625" style="38" customWidth="1"/>
    <col min="13824" max="13824" width="8.1640625" style="38" customWidth="1"/>
    <col min="13825" max="13825" width="22" style="38" customWidth="1"/>
    <col min="13826" max="13826" width="16.6640625" style="38" customWidth="1"/>
    <col min="13827" max="13827" width="10.6640625" style="38" customWidth="1"/>
    <col min="13828" max="14071" width="9.33203125" style="38"/>
    <col min="14072" max="14072" width="3.83203125" style="38" customWidth="1"/>
    <col min="14073" max="14073" width="60" style="38" customWidth="1"/>
    <col min="14074" max="14074" width="19.33203125" style="38" customWidth="1"/>
    <col min="14075" max="14075" width="20.5" style="38" customWidth="1"/>
    <col min="14076" max="14076" width="20" style="38" customWidth="1"/>
    <col min="14077" max="14077" width="5.33203125" style="38" customWidth="1"/>
    <col min="14078" max="14078" width="23.83203125" style="38" customWidth="1"/>
    <col min="14079" max="14079" width="20.6640625" style="38" customWidth="1"/>
    <col min="14080" max="14080" width="8.1640625" style="38" customWidth="1"/>
    <col min="14081" max="14081" width="22" style="38" customWidth="1"/>
    <col min="14082" max="14082" width="16.6640625" style="38" customWidth="1"/>
    <col min="14083" max="14083" width="10.6640625" style="38" customWidth="1"/>
    <col min="14084" max="14327" width="9.33203125" style="38"/>
    <col min="14328" max="14328" width="3.83203125" style="38" customWidth="1"/>
    <col min="14329" max="14329" width="60" style="38" customWidth="1"/>
    <col min="14330" max="14330" width="19.33203125" style="38" customWidth="1"/>
    <col min="14331" max="14331" width="20.5" style="38" customWidth="1"/>
    <col min="14332" max="14332" width="20" style="38" customWidth="1"/>
    <col min="14333" max="14333" width="5.33203125" style="38" customWidth="1"/>
    <col min="14334" max="14334" width="23.83203125" style="38" customWidth="1"/>
    <col min="14335" max="14335" width="20.6640625" style="38" customWidth="1"/>
    <col min="14336" max="14336" width="8.1640625" style="38" customWidth="1"/>
    <col min="14337" max="14337" width="22" style="38" customWidth="1"/>
    <col min="14338" max="14338" width="16.6640625" style="38" customWidth="1"/>
    <col min="14339" max="14339" width="10.6640625" style="38" customWidth="1"/>
    <col min="14340" max="14583" width="9.33203125" style="38"/>
    <col min="14584" max="14584" width="3.83203125" style="38" customWidth="1"/>
    <col min="14585" max="14585" width="60" style="38" customWidth="1"/>
    <col min="14586" max="14586" width="19.33203125" style="38" customWidth="1"/>
    <col min="14587" max="14587" width="20.5" style="38" customWidth="1"/>
    <col min="14588" max="14588" width="20" style="38" customWidth="1"/>
    <col min="14589" max="14589" width="5.33203125" style="38" customWidth="1"/>
    <col min="14590" max="14590" width="23.83203125" style="38" customWidth="1"/>
    <col min="14591" max="14591" width="20.6640625" style="38" customWidth="1"/>
    <col min="14592" max="14592" width="8.1640625" style="38" customWidth="1"/>
    <col min="14593" max="14593" width="22" style="38" customWidth="1"/>
    <col min="14594" max="14594" width="16.6640625" style="38" customWidth="1"/>
    <col min="14595" max="14595" width="10.6640625" style="38" customWidth="1"/>
    <col min="14596" max="14839" width="9.33203125" style="38"/>
    <col min="14840" max="14840" width="3.83203125" style="38" customWidth="1"/>
    <col min="14841" max="14841" width="60" style="38" customWidth="1"/>
    <col min="14842" max="14842" width="19.33203125" style="38" customWidth="1"/>
    <col min="14843" max="14843" width="20.5" style="38" customWidth="1"/>
    <col min="14844" max="14844" width="20" style="38" customWidth="1"/>
    <col min="14845" max="14845" width="5.33203125" style="38" customWidth="1"/>
    <col min="14846" max="14846" width="23.83203125" style="38" customWidth="1"/>
    <col min="14847" max="14847" width="20.6640625" style="38" customWidth="1"/>
    <col min="14848" max="14848" width="8.1640625" style="38" customWidth="1"/>
    <col min="14849" max="14849" width="22" style="38" customWidth="1"/>
    <col min="14850" max="14850" width="16.6640625" style="38" customWidth="1"/>
    <col min="14851" max="14851" width="10.6640625" style="38" customWidth="1"/>
    <col min="14852" max="15095" width="9.33203125" style="38"/>
    <col min="15096" max="15096" width="3.83203125" style="38" customWidth="1"/>
    <col min="15097" max="15097" width="60" style="38" customWidth="1"/>
    <col min="15098" max="15098" width="19.33203125" style="38" customWidth="1"/>
    <col min="15099" max="15099" width="20.5" style="38" customWidth="1"/>
    <col min="15100" max="15100" width="20" style="38" customWidth="1"/>
    <col min="15101" max="15101" width="5.33203125" style="38" customWidth="1"/>
    <col min="15102" max="15102" width="23.83203125" style="38" customWidth="1"/>
    <col min="15103" max="15103" width="20.6640625" style="38" customWidth="1"/>
    <col min="15104" max="15104" width="8.1640625" style="38" customWidth="1"/>
    <col min="15105" max="15105" width="22" style="38" customWidth="1"/>
    <col min="15106" max="15106" width="16.6640625" style="38" customWidth="1"/>
    <col min="15107" max="15107" width="10.6640625" style="38" customWidth="1"/>
    <col min="15108" max="15351" width="9.33203125" style="38"/>
    <col min="15352" max="15352" width="3.83203125" style="38" customWidth="1"/>
    <col min="15353" max="15353" width="60" style="38" customWidth="1"/>
    <col min="15354" max="15354" width="19.33203125" style="38" customWidth="1"/>
    <col min="15355" max="15355" width="20.5" style="38" customWidth="1"/>
    <col min="15356" max="15356" width="20" style="38" customWidth="1"/>
    <col min="15357" max="15357" width="5.33203125" style="38" customWidth="1"/>
    <col min="15358" max="15358" width="23.83203125" style="38" customWidth="1"/>
    <col min="15359" max="15359" width="20.6640625" style="38" customWidth="1"/>
    <col min="15360" max="15360" width="8.1640625" style="38" customWidth="1"/>
    <col min="15361" max="15361" width="22" style="38" customWidth="1"/>
    <col min="15362" max="15362" width="16.6640625" style="38" customWidth="1"/>
    <col min="15363" max="15363" width="10.6640625" style="38" customWidth="1"/>
    <col min="15364" max="15607" width="9.33203125" style="38"/>
    <col min="15608" max="15608" width="3.83203125" style="38" customWidth="1"/>
    <col min="15609" max="15609" width="60" style="38" customWidth="1"/>
    <col min="15610" max="15610" width="19.33203125" style="38" customWidth="1"/>
    <col min="15611" max="15611" width="20.5" style="38" customWidth="1"/>
    <col min="15612" max="15612" width="20" style="38" customWidth="1"/>
    <col min="15613" max="15613" width="5.33203125" style="38" customWidth="1"/>
    <col min="15614" max="15614" width="23.83203125" style="38" customWidth="1"/>
    <col min="15615" max="15615" width="20.6640625" style="38" customWidth="1"/>
    <col min="15616" max="15616" width="8.1640625" style="38" customWidth="1"/>
    <col min="15617" max="15617" width="22" style="38" customWidth="1"/>
    <col min="15618" max="15618" width="16.6640625" style="38" customWidth="1"/>
    <col min="15619" max="15619" width="10.6640625" style="38" customWidth="1"/>
    <col min="15620" max="15863" width="9.33203125" style="38"/>
    <col min="15864" max="15864" width="3.83203125" style="38" customWidth="1"/>
    <col min="15865" max="15865" width="60" style="38" customWidth="1"/>
    <col min="15866" max="15866" width="19.33203125" style="38" customWidth="1"/>
    <col min="15867" max="15867" width="20.5" style="38" customWidth="1"/>
    <col min="15868" max="15868" width="20" style="38" customWidth="1"/>
    <col min="15869" max="15869" width="5.33203125" style="38" customWidth="1"/>
    <col min="15870" max="15870" width="23.83203125" style="38" customWidth="1"/>
    <col min="15871" max="15871" width="20.6640625" style="38" customWidth="1"/>
    <col min="15872" max="15872" width="8.1640625" style="38" customWidth="1"/>
    <col min="15873" max="15873" width="22" style="38" customWidth="1"/>
    <col min="15874" max="15874" width="16.6640625" style="38" customWidth="1"/>
    <col min="15875" max="15875" width="10.6640625" style="38" customWidth="1"/>
    <col min="15876" max="16119" width="9.33203125" style="38"/>
    <col min="16120" max="16120" width="3.83203125" style="38" customWidth="1"/>
    <col min="16121" max="16121" width="60" style="38" customWidth="1"/>
    <col min="16122" max="16122" width="19.33203125" style="38" customWidth="1"/>
    <col min="16123" max="16123" width="20.5" style="38" customWidth="1"/>
    <col min="16124" max="16124" width="20" style="38" customWidth="1"/>
    <col min="16125" max="16125" width="5.33203125" style="38" customWidth="1"/>
    <col min="16126" max="16126" width="23.83203125" style="38" customWidth="1"/>
    <col min="16127" max="16127" width="20.6640625" style="38" customWidth="1"/>
    <col min="16128" max="16128" width="8.1640625" style="38" customWidth="1"/>
    <col min="16129" max="16129" width="22" style="38" customWidth="1"/>
    <col min="16130" max="16130" width="16.6640625" style="38" customWidth="1"/>
    <col min="16131" max="16131" width="10.6640625" style="38" customWidth="1"/>
    <col min="16132" max="16384" width="9.33203125" style="38"/>
  </cols>
  <sheetData>
    <row r="1" spans="2:8" ht="24" customHeight="1" x14ac:dyDescent="0.25">
      <c r="B1" s="227" t="s">
        <v>72</v>
      </c>
      <c r="C1" s="227"/>
      <c r="D1" s="227"/>
      <c r="E1" s="227"/>
      <c r="F1" s="227"/>
      <c r="G1" s="227"/>
      <c r="H1" s="227"/>
    </row>
    <row r="2" spans="2:8" ht="21.75" customHeight="1" x14ac:dyDescent="0.25">
      <c r="B2" s="227" t="s">
        <v>52</v>
      </c>
      <c r="C2" s="227"/>
      <c r="D2" s="227"/>
      <c r="E2" s="227"/>
      <c r="F2" s="227"/>
      <c r="G2" s="227"/>
      <c r="H2" s="227"/>
    </row>
    <row r="3" spans="2:8" ht="23.25" customHeight="1" thickBot="1" x14ac:dyDescent="0.3">
      <c r="F3" s="39"/>
      <c r="G3" s="39"/>
      <c r="H3" s="40" t="s">
        <v>53</v>
      </c>
    </row>
    <row r="4" spans="2:8" ht="41.25" customHeight="1" x14ac:dyDescent="0.25">
      <c r="B4" s="228"/>
      <c r="C4" s="229"/>
      <c r="D4" s="230" t="s">
        <v>28</v>
      </c>
      <c r="E4" s="229"/>
      <c r="F4" s="41" t="s">
        <v>27</v>
      </c>
      <c r="G4" s="41"/>
      <c r="H4" s="42" t="s">
        <v>54</v>
      </c>
    </row>
    <row r="5" spans="2:8" ht="42" customHeight="1" thickBot="1" x14ac:dyDescent="0.3">
      <c r="B5" s="43"/>
      <c r="C5" s="44"/>
      <c r="D5" s="45" t="s">
        <v>23</v>
      </c>
      <c r="E5" s="45" t="s">
        <v>12</v>
      </c>
      <c r="F5" s="46" t="s">
        <v>13</v>
      </c>
      <c r="G5" s="46"/>
      <c r="H5" s="47" t="s">
        <v>55</v>
      </c>
    </row>
    <row r="6" spans="2:8" ht="17.100000000000001" customHeight="1" x14ac:dyDescent="0.2">
      <c r="B6" s="231" t="s">
        <v>56</v>
      </c>
      <c r="C6" s="232"/>
      <c r="D6" s="48"/>
      <c r="E6" s="48"/>
      <c r="F6" s="49"/>
      <c r="G6" s="49"/>
      <c r="H6" s="50"/>
    </row>
    <row r="7" spans="2:8" ht="17.100000000000001" customHeight="1" x14ac:dyDescent="0.2">
      <c r="B7" s="51" t="s">
        <v>0</v>
      </c>
      <c r="D7" s="48">
        <v>189290</v>
      </c>
      <c r="E7" s="48">
        <v>137343</v>
      </c>
      <c r="F7" s="48">
        <v>92871</v>
      </c>
      <c r="G7" s="49"/>
      <c r="H7" s="84">
        <v>32595</v>
      </c>
    </row>
    <row r="8" spans="2:8" ht="17.100000000000001" customHeight="1" x14ac:dyDescent="0.2">
      <c r="B8" s="51" t="s">
        <v>57</v>
      </c>
      <c r="D8" s="48">
        <v>673668</v>
      </c>
      <c r="E8" s="48">
        <v>684733</v>
      </c>
      <c r="F8" s="48">
        <v>654568</v>
      </c>
      <c r="G8" s="49"/>
      <c r="H8" s="84">
        <v>18753</v>
      </c>
    </row>
    <row r="9" spans="2:8" ht="17.100000000000001" customHeight="1" x14ac:dyDescent="0.2">
      <c r="B9" s="51" t="s">
        <v>1</v>
      </c>
      <c r="D9" s="48">
        <v>338710</v>
      </c>
      <c r="E9" s="48">
        <v>390675</v>
      </c>
      <c r="F9" s="48">
        <v>355203</v>
      </c>
      <c r="G9" s="49"/>
      <c r="H9" s="84">
        <v>9363</v>
      </c>
    </row>
    <row r="10" spans="2:8" ht="17.100000000000001" customHeight="1" x14ac:dyDescent="0.2">
      <c r="B10" s="51" t="s">
        <v>2</v>
      </c>
      <c r="D10" s="48">
        <v>80264</v>
      </c>
      <c r="E10" s="48">
        <v>71040</v>
      </c>
      <c r="F10" s="48">
        <v>59932</v>
      </c>
      <c r="G10" s="49"/>
      <c r="H10" s="84">
        <v>1642</v>
      </c>
    </row>
    <row r="11" spans="2:8" ht="15.75" customHeight="1" x14ac:dyDescent="0.2">
      <c r="B11" s="51" t="s">
        <v>58</v>
      </c>
      <c r="D11" s="48">
        <v>3555</v>
      </c>
      <c r="E11" s="48">
        <v>3555</v>
      </c>
      <c r="F11" s="48">
        <v>3239</v>
      </c>
      <c r="G11" s="49"/>
      <c r="H11" s="84">
        <v>0</v>
      </c>
    </row>
    <row r="12" spans="2:8" ht="17.100000000000001" customHeight="1" x14ac:dyDescent="0.2">
      <c r="B12" s="51" t="s">
        <v>59</v>
      </c>
      <c r="D12" s="48">
        <v>3524781</v>
      </c>
      <c r="E12" s="48">
        <v>4108675</v>
      </c>
      <c r="F12" s="48">
        <v>3951601</v>
      </c>
      <c r="G12" s="49"/>
      <c r="H12" s="84">
        <v>252940</v>
      </c>
    </row>
    <row r="13" spans="2:8" ht="17.100000000000001" customHeight="1" x14ac:dyDescent="0.2">
      <c r="B13" s="51" t="s">
        <v>3</v>
      </c>
      <c r="D13" s="48">
        <v>613600</v>
      </c>
      <c r="E13" s="48">
        <v>1028516</v>
      </c>
      <c r="F13" s="48">
        <v>996324</v>
      </c>
      <c r="G13" s="49"/>
      <c r="H13" s="84">
        <v>32187</v>
      </c>
    </row>
    <row r="14" spans="2:8" ht="17.100000000000001" customHeight="1" x14ac:dyDescent="0.2">
      <c r="B14" s="51" t="s">
        <v>60</v>
      </c>
      <c r="D14" s="48">
        <v>1048302</v>
      </c>
      <c r="E14" s="48">
        <v>1283593</v>
      </c>
      <c r="F14" s="48">
        <v>1140648</v>
      </c>
      <c r="G14" s="49"/>
      <c r="H14" s="84">
        <v>142945</v>
      </c>
    </row>
    <row r="15" spans="2:8" ht="17.100000000000001" customHeight="1" x14ac:dyDescent="0.2">
      <c r="B15" s="51" t="s">
        <v>61</v>
      </c>
      <c r="D15" s="48">
        <v>244200</v>
      </c>
      <c r="E15" s="48">
        <v>351219</v>
      </c>
      <c r="F15" s="48">
        <v>256322</v>
      </c>
      <c r="G15" s="49"/>
      <c r="H15" s="84">
        <v>94897</v>
      </c>
    </row>
    <row r="16" spans="2:8" ht="45" customHeight="1" x14ac:dyDescent="0.2">
      <c r="B16" s="51" t="s">
        <v>62</v>
      </c>
      <c r="D16" s="49">
        <v>695810</v>
      </c>
      <c r="E16" s="49">
        <v>531360</v>
      </c>
      <c r="F16" s="49">
        <v>0</v>
      </c>
      <c r="G16" s="49"/>
      <c r="H16" s="52"/>
    </row>
    <row r="17" spans="2:8" ht="36.75" customHeight="1" x14ac:dyDescent="0.2">
      <c r="B17" s="53"/>
      <c r="C17" s="54" t="s">
        <v>63</v>
      </c>
      <c r="D17" s="55"/>
      <c r="E17" s="55"/>
      <c r="F17" s="55"/>
      <c r="G17" s="55"/>
      <c r="H17" s="56"/>
    </row>
    <row r="18" spans="2:8" ht="17.100000000000001" customHeight="1" x14ac:dyDescent="0.2">
      <c r="B18" s="57" t="s">
        <v>64</v>
      </c>
      <c r="C18" s="58"/>
      <c r="D18" s="59">
        <v>7309866</v>
      </c>
      <c r="E18" s="59">
        <v>8218144</v>
      </c>
      <c r="F18" s="59">
        <v>7582427</v>
      </c>
      <c r="G18" s="59"/>
      <c r="H18" s="62">
        <v>499966</v>
      </c>
    </row>
    <row r="19" spans="2:8" ht="17.100000000000001" customHeight="1" x14ac:dyDescent="0.2">
      <c r="B19" s="60"/>
      <c r="C19" s="61" t="s">
        <v>65</v>
      </c>
      <c r="D19" s="59">
        <v>1582882</v>
      </c>
      <c r="E19" s="59">
        <v>2128909</v>
      </c>
      <c r="F19" s="59"/>
      <c r="G19" s="59"/>
      <c r="H19" s="62"/>
    </row>
    <row r="20" spans="2:8" s="68" customFormat="1" ht="20.25" customHeight="1" thickBot="1" x14ac:dyDescent="0.3">
      <c r="B20" s="63" t="s">
        <v>66</v>
      </c>
      <c r="C20" s="64"/>
      <c r="D20" s="65">
        <f>SUM(D7:D19)</f>
        <v>16304928</v>
      </c>
      <c r="E20" s="65">
        <f>SUM(E7:E19)</f>
        <v>18937762</v>
      </c>
      <c r="F20" s="65">
        <f>SUM(F7:F19)</f>
        <v>15093135</v>
      </c>
      <c r="G20" s="66"/>
      <c r="H20" s="67">
        <f>SUM(H7:H19)</f>
        <v>1085288</v>
      </c>
    </row>
    <row r="21" spans="2:8" ht="17.25" customHeight="1" x14ac:dyDescent="0.2">
      <c r="B21" s="69" t="s">
        <v>67</v>
      </c>
      <c r="C21" s="70"/>
      <c r="D21" s="71">
        <v>109600</v>
      </c>
      <c r="E21" s="71">
        <v>232505</v>
      </c>
      <c r="F21" s="71">
        <v>20000</v>
      </c>
      <c r="G21" s="71"/>
      <c r="H21" s="85">
        <v>132600</v>
      </c>
    </row>
    <row r="22" spans="2:8" ht="17.25" customHeight="1" x14ac:dyDescent="0.2">
      <c r="B22" s="72" t="s">
        <v>5</v>
      </c>
      <c r="D22" s="73">
        <v>50000</v>
      </c>
      <c r="E22" s="73">
        <v>8223</v>
      </c>
      <c r="F22" s="73">
        <v>8032</v>
      </c>
      <c r="G22" s="73"/>
      <c r="H22" s="86">
        <v>0</v>
      </c>
    </row>
    <row r="23" spans="2:8" ht="17.25" customHeight="1" x14ac:dyDescent="0.2">
      <c r="B23" s="72" t="s">
        <v>14</v>
      </c>
      <c r="D23" s="73">
        <v>40000</v>
      </c>
      <c r="E23" s="73">
        <v>70828</v>
      </c>
      <c r="F23" s="73">
        <v>36529</v>
      </c>
      <c r="G23" s="73"/>
      <c r="H23" s="86">
        <v>32294</v>
      </c>
    </row>
    <row r="24" spans="2:8" ht="17.25" customHeight="1" x14ac:dyDescent="0.2">
      <c r="B24" s="72" t="s">
        <v>21</v>
      </c>
      <c r="D24" s="73">
        <v>0</v>
      </c>
      <c r="E24" s="73">
        <v>0</v>
      </c>
      <c r="F24" s="73">
        <v>0</v>
      </c>
      <c r="G24" s="73"/>
      <c r="H24" s="86">
        <v>0</v>
      </c>
    </row>
    <row r="25" spans="2:8" ht="17.25" customHeight="1" x14ac:dyDescent="0.2">
      <c r="B25" s="72" t="s">
        <v>17</v>
      </c>
      <c r="D25" s="73">
        <v>20000</v>
      </c>
      <c r="E25" s="73">
        <v>54361</v>
      </c>
      <c r="F25" s="73">
        <v>4635</v>
      </c>
      <c r="G25" s="73"/>
      <c r="H25" s="86">
        <v>49669</v>
      </c>
    </row>
    <row r="26" spans="2:8" ht="17.25" customHeight="1" x14ac:dyDescent="0.2">
      <c r="B26" s="72" t="s">
        <v>20</v>
      </c>
      <c r="D26" s="73">
        <v>16223637</v>
      </c>
      <c r="E26" s="73">
        <v>17149372</v>
      </c>
      <c r="F26" s="73">
        <v>4777879</v>
      </c>
      <c r="G26" s="73"/>
      <c r="H26" s="86">
        <v>12012131</v>
      </c>
    </row>
    <row r="27" spans="2:8" ht="17.25" customHeight="1" x14ac:dyDescent="0.2">
      <c r="B27" s="72" t="s">
        <v>22</v>
      </c>
      <c r="D27" s="73">
        <v>0</v>
      </c>
      <c r="E27" s="73">
        <v>0</v>
      </c>
      <c r="F27" s="73">
        <v>0</v>
      </c>
      <c r="G27" s="73"/>
      <c r="H27" s="86">
        <v>0</v>
      </c>
    </row>
    <row r="28" spans="2:8" ht="17.25" customHeight="1" x14ac:dyDescent="0.2">
      <c r="B28" s="74" t="s">
        <v>8</v>
      </c>
      <c r="D28" s="73">
        <v>10000</v>
      </c>
      <c r="E28" s="73">
        <v>26105</v>
      </c>
      <c r="F28" s="73">
        <v>22536</v>
      </c>
      <c r="G28" s="73"/>
      <c r="H28" s="86">
        <v>3569</v>
      </c>
    </row>
    <row r="29" spans="2:8" ht="36.75" customHeight="1" x14ac:dyDescent="0.2">
      <c r="B29" s="53"/>
      <c r="C29" s="54" t="s">
        <v>68</v>
      </c>
      <c r="D29" s="55"/>
      <c r="E29" s="55"/>
      <c r="F29" s="55"/>
      <c r="G29" s="55"/>
      <c r="H29" s="56"/>
    </row>
    <row r="30" spans="2:8" ht="17.100000000000001" customHeight="1" x14ac:dyDescent="0.2">
      <c r="B30" s="57" t="s">
        <v>64</v>
      </c>
      <c r="C30" s="58"/>
      <c r="D30" s="59">
        <v>29382</v>
      </c>
      <c r="E30" s="59">
        <v>477073</v>
      </c>
      <c r="F30" s="59">
        <v>369249</v>
      </c>
      <c r="G30" s="59"/>
      <c r="H30" s="62">
        <v>107824</v>
      </c>
    </row>
    <row r="31" spans="2:8" ht="17.100000000000001" customHeight="1" x14ac:dyDescent="0.2">
      <c r="B31" s="60"/>
      <c r="C31" s="61" t="s">
        <v>65</v>
      </c>
      <c r="D31" s="59">
        <v>2590</v>
      </c>
      <c r="E31" s="59">
        <v>44750</v>
      </c>
      <c r="F31" s="59"/>
      <c r="G31" s="59"/>
      <c r="H31" s="62"/>
    </row>
    <row r="32" spans="2:8" ht="20.25" customHeight="1" thickBot="1" x14ac:dyDescent="0.25">
      <c r="B32" s="75" t="s">
        <v>69</v>
      </c>
      <c r="C32" s="76"/>
      <c r="D32" s="77">
        <f>SUM(D21:D31)</f>
        <v>16485209</v>
      </c>
      <c r="E32" s="77">
        <f>SUM(E21:E31)</f>
        <v>18063217</v>
      </c>
      <c r="F32" s="77">
        <f>SUM(F21:F31)</f>
        <v>5238860</v>
      </c>
      <c r="G32" s="77"/>
      <c r="H32" s="78">
        <f>SUM(H21:H31)</f>
        <v>12338087</v>
      </c>
    </row>
    <row r="33" spans="2:8" ht="20.25" customHeight="1" thickBot="1" x14ac:dyDescent="0.25">
      <c r="B33" s="75" t="s">
        <v>10</v>
      </c>
      <c r="C33" s="76"/>
      <c r="D33" s="77">
        <v>0</v>
      </c>
      <c r="E33" s="77">
        <v>189708</v>
      </c>
      <c r="F33" s="77">
        <v>96553</v>
      </c>
      <c r="G33" s="77"/>
      <c r="H33" s="87">
        <v>93155</v>
      </c>
    </row>
    <row r="34" spans="2:8" ht="43.5" customHeight="1" thickBot="1" x14ac:dyDescent="0.25">
      <c r="B34" s="79"/>
      <c r="C34" s="80" t="s">
        <v>70</v>
      </c>
      <c r="D34" s="81">
        <f>+D20+D32+D33</f>
        <v>32790137</v>
      </c>
      <c r="E34" s="81">
        <f>+E20+E32+E33</f>
        <v>37190687</v>
      </c>
      <c r="F34" s="81">
        <f>+F20+F32+F33</f>
        <v>20428548</v>
      </c>
      <c r="G34" s="82"/>
      <c r="H34" s="83">
        <f>+H20+H32+H33</f>
        <v>13516530</v>
      </c>
    </row>
    <row r="35" spans="2:8" ht="30.75" customHeight="1" thickBot="1" x14ac:dyDescent="0.25">
      <c r="B35" s="79"/>
      <c r="C35" s="80" t="s">
        <v>71</v>
      </c>
      <c r="D35" s="81"/>
      <c r="E35" s="81"/>
      <c r="F35" s="82"/>
      <c r="G35" s="82"/>
      <c r="H35" s="83">
        <f>SUM(H34:H34)</f>
        <v>13516530</v>
      </c>
    </row>
  </sheetData>
  <mergeCells count="5">
    <mergeCell ref="B1:H1"/>
    <mergeCell ref="B2:H2"/>
    <mergeCell ref="B4:C4"/>
    <mergeCell ref="D4:E4"/>
    <mergeCell ref="B6:C6"/>
  </mergeCell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70" orientation="portrait" r:id="rId1"/>
  <headerFooter alignWithMargins="0">
    <oddHeader>&amp;R&amp;"Arial CE,Félkövér"&amp;16III.sz.melléklet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07ű_maradvány összesen</vt:lpstr>
      <vt:lpstr>Intézményi_maradvány</vt:lpstr>
      <vt:lpstr>önkorm_kötvall</vt:lpstr>
      <vt:lpstr>Intézményi_maradvány!Nyomtatási_cím</vt:lpstr>
      <vt:lpstr>'07ű_maradvány összesen'!Nyomtatási_terület</vt:lpstr>
      <vt:lpstr>Intézményi_maradvány!Nyomtatási_terület</vt:lpstr>
      <vt:lpstr>önkorm_kötvall!Nyomtatási_terület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Molnár Vilmosné</cp:lastModifiedBy>
  <cp:lastPrinted>2019-04-15T11:07:42Z</cp:lastPrinted>
  <dcterms:created xsi:type="dcterms:W3CDTF">1998-01-10T07:52:54Z</dcterms:created>
  <dcterms:modified xsi:type="dcterms:W3CDTF">2019-04-15T12:15:56Z</dcterms:modified>
</cp:coreProperties>
</file>