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User\Kozgazdasagi\Kozos\Beszámolók\2017. év\2017. év\"/>
    </mc:Choice>
  </mc:AlternateContent>
  <bookViews>
    <workbookView xWindow="120" yWindow="60" windowWidth="11625" windowHeight="6375" tabRatio="891"/>
  </bookViews>
  <sheets>
    <sheet name="Főlap" sheetId="9768" r:id="rId1"/>
    <sheet name="Mennyiség" sheetId="9790" r:id="rId2"/>
    <sheet name="Term.ért. és eredmény" sheetId="9797" r:id="rId3"/>
    <sheet name="Bevétel" sheetId="9782" r:id="rId4"/>
    <sheet name="Költség, ráford." sheetId="9783" r:id="rId5"/>
    <sheet name="Anyag,energia " sheetId="9793" r:id="rId6"/>
    <sheet name="Tárgyi eszk.fennt." sheetId="9798" r:id="rId7"/>
    <sheet name="Készletgazd." sheetId="9799" r:id="rId8"/>
    <sheet name="Létszám, bér" sheetId="9800" r:id="rId9"/>
    <sheet name="Személyi jell.kif." sheetId="9801" r:id="rId10"/>
    <sheet name="Beruházás" sheetId="9804" r:id="rId11"/>
    <sheet name="Építés" sheetId="9805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bookmark_5" localSheetId="10">#REF!</definedName>
    <definedName name="__bookmark_5" localSheetId="11">#REF!</definedName>
    <definedName name="__bookmark_5">#REF!</definedName>
    <definedName name="_xlnm._FilterDatabase" localSheetId="11" hidden="1">Építés!$A$3:$A$86</definedName>
    <definedName name="Adatbazis" localSheetId="0">'[1]Fejl. Ig.'!$A$4:$H$54</definedName>
    <definedName name="Adatbazis" localSheetId="7">'[2]Fejl. Ig.'!$A$4:$H$54</definedName>
    <definedName name="Adatbazis" localSheetId="9">'[3]Fejl. Ig.'!$A$4:$H$54</definedName>
    <definedName name="Adatbazis" localSheetId="6">'[4]Fejl. Ig.'!$A$4:$H$54</definedName>
    <definedName name="Adatbazis">'[5]Fejl. Ig.'!$A$4:$H$54</definedName>
    <definedName name="Fennt.előzetes" localSheetId="0">'[6]Fejl. Ig.'!$A$4:$H$54</definedName>
    <definedName name="Fennt.előzetes" localSheetId="7">'[7]Fejl. Ig.'!$A$4:$H$54</definedName>
    <definedName name="Fennt.előzetes">'[8]Fejl. Ig.'!$A$4:$H$54</definedName>
    <definedName name="_xlnm.Print_Area" localSheetId="5">'Anyag,energia '!$A$3:$G$28</definedName>
    <definedName name="_xlnm.Print_Area" localSheetId="10">Beruházás!$A$3:$G$25</definedName>
    <definedName name="_xlnm.Print_Area" localSheetId="3">Bevétel!$B$3:$G$30</definedName>
    <definedName name="_xlnm.Print_Area" localSheetId="11">Építés!$A$3:$F$81</definedName>
    <definedName name="_xlnm.Print_Area" localSheetId="0">Főlap!$A$1:$C$29</definedName>
    <definedName name="_xlnm.Print_Area" localSheetId="7">Készletgazd.!$A$3:$G$13</definedName>
    <definedName name="_xlnm.Print_Area" localSheetId="4">'Költség, ráford.'!$B$3:$K$37</definedName>
    <definedName name="_xlnm.Print_Area" localSheetId="8">'Létszám, bér'!$A$3:$G$22</definedName>
    <definedName name="_xlnm.Print_Area" localSheetId="1">Mennyiség!$A$1:$G$15</definedName>
    <definedName name="_xlnm.Print_Area" localSheetId="9">'Személyi jell.kif.'!$B$2:$G$36</definedName>
    <definedName name="_xlnm.Print_Area" localSheetId="6">'Tárgyi eszk.fennt.'!$A$3:$L$23</definedName>
    <definedName name="_xlnm.Print_Area" localSheetId="2">'Term.ért. és eredmény'!$A$2:$F$38</definedName>
    <definedName name="tárgyieszk" localSheetId="0">'[9]Fejl. Ig.'!$A$4:$H$54</definedName>
    <definedName name="tárgyieszk" localSheetId="7">'[10]Fejl. Ig.'!$A$4:$H$54</definedName>
    <definedName name="tárgyieszk">'[11]Fejl. Ig.'!$A$4:$H$54</definedName>
  </definedNames>
  <calcPr calcId="152511"/>
</workbook>
</file>

<file path=xl/calcChain.xml><?xml version="1.0" encoding="utf-8"?>
<calcChain xmlns="http://schemas.openxmlformats.org/spreadsheetml/2006/main">
  <c r="K33" i="9783" l="1"/>
  <c r="J33" i="9783"/>
  <c r="F36" i="9797" l="1"/>
  <c r="E36" i="9797"/>
  <c r="E23" i="9805" l="1"/>
  <c r="F23" i="9805"/>
  <c r="E58" i="9805"/>
  <c r="F58" i="9805"/>
  <c r="D59" i="9805"/>
  <c r="C59" i="9805"/>
  <c r="B59" i="9805"/>
  <c r="C24" i="9805" l="1"/>
  <c r="D24" i="9805"/>
  <c r="B24" i="9805"/>
  <c r="D20" i="9800" l="1"/>
  <c r="B71" i="9805" l="1"/>
  <c r="D71" i="9805"/>
  <c r="C71" i="9805"/>
  <c r="F57" i="9805"/>
  <c r="E57" i="9805"/>
  <c r="F56" i="9805"/>
  <c r="E56" i="9805"/>
  <c r="F53" i="9805"/>
  <c r="E53" i="9805"/>
  <c r="F34" i="9805"/>
  <c r="E34" i="9805"/>
  <c r="D35" i="9805"/>
  <c r="C35" i="9805"/>
  <c r="C47" i="9805" l="1"/>
  <c r="C73" i="9805" s="1"/>
  <c r="D47" i="9805"/>
  <c r="C16" i="9805"/>
  <c r="C37" i="9805" s="1"/>
  <c r="D16" i="9805"/>
  <c r="D37" i="9805" s="1"/>
  <c r="D73" i="9805" l="1"/>
  <c r="E59" i="9805"/>
  <c r="F59" i="9805"/>
  <c r="F21" i="9804" l="1"/>
  <c r="G21" i="9804"/>
  <c r="F18" i="9804"/>
  <c r="G18" i="9804"/>
  <c r="F19" i="9804"/>
  <c r="G19" i="9804"/>
  <c r="F20" i="9804"/>
  <c r="G20" i="9804"/>
  <c r="G17" i="9804"/>
  <c r="F17" i="9804"/>
  <c r="G10" i="9804"/>
  <c r="G11" i="9804"/>
  <c r="G12" i="9804"/>
  <c r="G13" i="9804"/>
  <c r="G14" i="9804"/>
  <c r="G15" i="9804"/>
  <c r="G9" i="9804"/>
  <c r="F10" i="9804"/>
  <c r="F11" i="9804"/>
  <c r="F12" i="9804"/>
  <c r="F13" i="9804"/>
  <c r="F14" i="9804"/>
  <c r="F15" i="9804"/>
  <c r="F9" i="9804"/>
  <c r="F77" i="9805"/>
  <c r="E77" i="9805"/>
  <c r="E63" i="9805"/>
  <c r="F63" i="9805"/>
  <c r="E66" i="9805"/>
  <c r="F66" i="9805"/>
  <c r="E67" i="9805"/>
  <c r="F67" i="9805"/>
  <c r="E65" i="9805"/>
  <c r="F65" i="9805"/>
  <c r="E64" i="9805"/>
  <c r="F64" i="9805"/>
  <c r="B47" i="9805"/>
  <c r="E44" i="9805"/>
  <c r="F44" i="9805"/>
  <c r="E45" i="9805"/>
  <c r="F45" i="9805"/>
  <c r="E42" i="9805"/>
  <c r="F42" i="9805"/>
  <c r="E22" i="9805" l="1"/>
  <c r="F22" i="9805"/>
  <c r="E19" i="9805"/>
  <c r="F19" i="9805"/>
  <c r="F15" i="9805"/>
  <c r="E15" i="9805"/>
  <c r="B16" i="9805"/>
  <c r="E13" i="9799" l="1"/>
  <c r="F54" i="9805" l="1"/>
  <c r="F55" i="9805"/>
  <c r="E54" i="9805"/>
  <c r="E55" i="9805"/>
  <c r="F62" i="9805"/>
  <c r="E62" i="9805"/>
  <c r="A4" i="9805" l="1"/>
  <c r="F74" i="9805"/>
  <c r="E74" i="9805"/>
  <c r="F72" i="9805"/>
  <c r="E72" i="9805"/>
  <c r="F69" i="9805"/>
  <c r="E69" i="9805"/>
  <c r="F68" i="9805"/>
  <c r="E68" i="9805"/>
  <c r="F70" i="9805"/>
  <c r="E70" i="9805"/>
  <c r="F61" i="9805"/>
  <c r="E61" i="9805"/>
  <c r="F60" i="9805"/>
  <c r="E60" i="9805"/>
  <c r="F52" i="9805"/>
  <c r="E52" i="9805"/>
  <c r="F51" i="9805"/>
  <c r="E51" i="9805"/>
  <c r="F50" i="9805"/>
  <c r="E50" i="9805"/>
  <c r="F49" i="9805"/>
  <c r="E49" i="9805"/>
  <c r="F48" i="9805"/>
  <c r="E48" i="9805"/>
  <c r="B73" i="9805"/>
  <c r="F46" i="9805"/>
  <c r="E46" i="9805"/>
  <c r="F43" i="9805"/>
  <c r="E43" i="9805"/>
  <c r="F41" i="9805"/>
  <c r="E41" i="9805"/>
  <c r="F40" i="9805"/>
  <c r="E40" i="9805"/>
  <c r="F39" i="9805"/>
  <c r="E39" i="9805"/>
  <c r="F38" i="9805"/>
  <c r="E38" i="9805"/>
  <c r="F36" i="9805"/>
  <c r="E36" i="9805"/>
  <c r="B35" i="9805"/>
  <c r="F31" i="9805"/>
  <c r="E31" i="9805"/>
  <c r="F32" i="9805"/>
  <c r="E32" i="9805"/>
  <c r="F29" i="9805"/>
  <c r="E29" i="9805"/>
  <c r="F30" i="9805"/>
  <c r="E30" i="9805"/>
  <c r="F33" i="9805"/>
  <c r="E33" i="9805"/>
  <c r="F28" i="9805"/>
  <c r="E28" i="9805"/>
  <c r="F27" i="9805"/>
  <c r="E27" i="9805"/>
  <c r="F26" i="9805"/>
  <c r="E26" i="9805"/>
  <c r="F25" i="9805"/>
  <c r="E25" i="9805"/>
  <c r="F21" i="9805"/>
  <c r="E21" i="9805"/>
  <c r="F20" i="9805"/>
  <c r="E20" i="9805"/>
  <c r="F18" i="9805"/>
  <c r="E18" i="9805"/>
  <c r="F17" i="9805"/>
  <c r="E17" i="9805"/>
  <c r="F13" i="9805"/>
  <c r="E13" i="9805"/>
  <c r="F14" i="9805"/>
  <c r="E14" i="9805"/>
  <c r="F12" i="9805"/>
  <c r="E12" i="9805"/>
  <c r="F11" i="9805"/>
  <c r="E11" i="9805"/>
  <c r="A4" i="9804"/>
  <c r="E8" i="9804"/>
  <c r="E22" i="9804" s="1"/>
  <c r="D8" i="9804"/>
  <c r="D12" i="9800"/>
  <c r="E12" i="9800"/>
  <c r="E20" i="9800"/>
  <c r="G11" i="9800"/>
  <c r="G13" i="9800"/>
  <c r="G14" i="9800"/>
  <c r="G15" i="9800"/>
  <c r="G16" i="9800"/>
  <c r="G17" i="9800"/>
  <c r="G18" i="9800"/>
  <c r="G19" i="9800"/>
  <c r="G10" i="9800"/>
  <c r="F11" i="9800"/>
  <c r="F15" i="9800"/>
  <c r="F16" i="9800"/>
  <c r="F17" i="9800"/>
  <c r="F18" i="9800"/>
  <c r="F19" i="9800"/>
  <c r="F10" i="9800"/>
  <c r="F35" i="9805" l="1"/>
  <c r="E35" i="9805"/>
  <c r="F20" i="9800"/>
  <c r="F12" i="9800"/>
  <c r="C22" i="9804"/>
  <c r="G8" i="9804"/>
  <c r="F8" i="9804"/>
  <c r="E16" i="9805"/>
  <c r="G20" i="9800"/>
  <c r="F24" i="9805"/>
  <c r="F71" i="9805"/>
  <c r="B37" i="9805"/>
  <c r="E47" i="9805"/>
  <c r="E71" i="9805"/>
  <c r="E73" i="9805"/>
  <c r="F16" i="9805"/>
  <c r="E24" i="9805"/>
  <c r="F47" i="9805"/>
  <c r="D22" i="9804"/>
  <c r="G12" i="9800"/>
  <c r="F22" i="9804" l="1"/>
  <c r="G22" i="9804"/>
  <c r="E37" i="9805"/>
  <c r="F37" i="9805"/>
  <c r="F73" i="9805"/>
  <c r="E76" i="9805" l="1"/>
  <c r="F75" i="9805"/>
  <c r="E75" i="9805"/>
  <c r="G9" i="9799"/>
  <c r="G10" i="9799"/>
  <c r="G11" i="9799"/>
  <c r="G12" i="9799"/>
  <c r="G13" i="9799"/>
  <c r="G8" i="9799"/>
  <c r="F9" i="9799"/>
  <c r="F10" i="9799"/>
  <c r="F11" i="9799"/>
  <c r="F12" i="9799"/>
  <c r="F13" i="9799"/>
  <c r="F8" i="9799"/>
  <c r="E78" i="9805" l="1"/>
  <c r="B4" i="9801"/>
  <c r="D7" i="9800"/>
  <c r="E7" i="9800"/>
  <c r="F7" i="9800"/>
  <c r="G7" i="9800"/>
  <c r="C7" i="9800"/>
  <c r="A4" i="9800"/>
  <c r="D7" i="9799"/>
  <c r="E7" i="9799"/>
  <c r="F7" i="9799"/>
  <c r="G7" i="9799"/>
  <c r="C7" i="9799"/>
  <c r="A4" i="9799"/>
  <c r="A4" i="9798"/>
  <c r="A4" i="9797"/>
  <c r="C25" i="9797" l="1"/>
  <c r="D25" i="9797"/>
  <c r="E25" i="9797"/>
  <c r="F25" i="9797"/>
  <c r="B25" i="9797"/>
  <c r="F76" i="9805" l="1"/>
  <c r="F78" i="9805"/>
  <c r="A23" i="9797" l="1"/>
  <c r="B4" i="9782" l="1"/>
  <c r="B4" i="9783" l="1"/>
  <c r="A4" i="9793"/>
  <c r="D28" i="9797" l="1"/>
  <c r="E28" i="9797" l="1"/>
  <c r="F28" i="9797"/>
  <c r="D32" i="9797" l="1"/>
  <c r="F32" i="9797" l="1"/>
  <c r="E32" i="9797"/>
  <c r="D31" i="9797" l="1"/>
  <c r="F31" i="9797" l="1"/>
  <c r="E31" i="9797"/>
  <c r="D33" i="9797"/>
  <c r="D29" i="9797"/>
  <c r="F29" i="9797" l="1"/>
  <c r="E29" i="9797"/>
  <c r="F33" i="9797"/>
  <c r="E33" i="9797"/>
  <c r="D27" i="9797" l="1"/>
  <c r="E27" i="9797" l="1"/>
  <c r="F27" i="9797"/>
  <c r="D30" i="9797"/>
  <c r="E30" i="9797" l="1"/>
  <c r="F30" i="9797"/>
  <c r="D34" i="9797"/>
  <c r="E34" i="9797" l="1"/>
  <c r="F34" i="9797"/>
  <c r="D35" i="9797"/>
  <c r="F35" i="9797" l="1"/>
  <c r="E35" i="9797"/>
  <c r="F37" i="9797" l="1"/>
  <c r="E37" i="9797"/>
</calcChain>
</file>

<file path=xl/sharedStrings.xml><?xml version="1.0" encoding="utf-8"?>
<sst xmlns="http://schemas.openxmlformats.org/spreadsheetml/2006/main" count="462" uniqueCount="325">
  <si>
    <t>Megnevezés</t>
  </si>
  <si>
    <t>01.</t>
  </si>
  <si>
    <t>Belföldi értékesítés nettó árbevétele</t>
  </si>
  <si>
    <t>02.</t>
  </si>
  <si>
    <t>Exportértékesítés nettó árbevétele</t>
  </si>
  <si>
    <t>I.</t>
  </si>
  <si>
    <t>03.</t>
  </si>
  <si>
    <t>04.</t>
  </si>
  <si>
    <t>II.</t>
  </si>
  <si>
    <t>III.</t>
  </si>
  <si>
    <t>IV.</t>
  </si>
  <si>
    <t>Egyéb bevételek</t>
  </si>
  <si>
    <t>Pénzügyi műveletek ráfordításai</t>
  </si>
  <si>
    <t>Ivóvíz szolgáltatás</t>
  </si>
  <si>
    <t>Ipari víz szolgáltatás</t>
  </si>
  <si>
    <t>Szennyvíz elvezetés, -tisztítás</t>
  </si>
  <si>
    <t>Építőipari  tevékenység</t>
  </si>
  <si>
    <t>Üzemi (üzleti) bevétel</t>
  </si>
  <si>
    <t>Pénzügyi műveletek bevétele</t>
  </si>
  <si>
    <t xml:space="preserve">Bevételek összesen </t>
  </si>
  <si>
    <t>Anyagköltség</t>
  </si>
  <si>
    <t>Energiaköltség</t>
  </si>
  <si>
    <t>Igénybevett szolgáltatások</t>
  </si>
  <si>
    <t>Egyéb szolgáltatások</t>
  </si>
  <si>
    <t>Eladott áruk, közvetített szolgáltatások</t>
  </si>
  <si>
    <t>06.</t>
  </si>
  <si>
    <t>Bérköltség</t>
  </si>
  <si>
    <t>07.</t>
  </si>
  <si>
    <t>Személyi jellegű egyéb kifizetések</t>
  </si>
  <si>
    <t>08.</t>
  </si>
  <si>
    <t>Bérjárulékok</t>
  </si>
  <si>
    <t>Értékcsökkenési leírás</t>
  </si>
  <si>
    <t>Egyéb ráfordítások</t>
  </si>
  <si>
    <t>V.</t>
  </si>
  <si>
    <t>Költségek és ráfordítások összesen</t>
  </si>
  <si>
    <t>Reprezentációs ktg</t>
  </si>
  <si>
    <t>05.</t>
  </si>
  <si>
    <t xml:space="preserve">Egyéb személyi jellegű kifizetés </t>
  </si>
  <si>
    <t>Egyéb juttatások és költségtérítések</t>
  </si>
  <si>
    <t>Egyéb összesen</t>
  </si>
  <si>
    <t>Munkábajárás költségtérítése</t>
  </si>
  <si>
    <t>Saját szgk. használat költségtérítése</t>
  </si>
  <si>
    <t>Önkéntes nyugdíj- és eg.pénztár tagdíj ktg</t>
  </si>
  <si>
    <t>Élet- és balesetbizt. munkáltató által fiz.</t>
  </si>
  <si>
    <t>Segélyek, egyéb szoc., kult. juttatások ktge</t>
  </si>
  <si>
    <t>sor-
szám</t>
  </si>
  <si>
    <t>eFt</t>
  </si>
  <si>
    <t>M e g n e v e z é s</t>
  </si>
  <si>
    <t xml:space="preserve">Nettó árbevétel </t>
  </si>
  <si>
    <t>Bruttó termelési érték</t>
  </si>
  <si>
    <t>Üzemi (üzleti) ráfordítások</t>
  </si>
  <si>
    <t>Pénzügyi műveletek bevételei</t>
  </si>
  <si>
    <t>Pénzügyi műveletek eredménye</t>
  </si>
  <si>
    <t>Adózás előtti eredmény</t>
  </si>
  <si>
    <t>Technológiai anyagfelhasználás</t>
  </si>
  <si>
    <t xml:space="preserve">       -Ivóvíz kezelés</t>
  </si>
  <si>
    <t xml:space="preserve">       -Szennyvíz tisztítás, komposztálás</t>
  </si>
  <si>
    <t xml:space="preserve">       -Fürdő szolgáltatás</t>
  </si>
  <si>
    <t>Ipari szolgáltatás anyagfelhasználás</t>
  </si>
  <si>
    <t>Építőipar anyagfelhasználás</t>
  </si>
  <si>
    <t>Tárgyieszköz fenntartás anyagfelhasználás</t>
  </si>
  <si>
    <t>Rezsi anyagok</t>
  </si>
  <si>
    <t>Nyomtatványok, szakkönyvek, folyóiratok</t>
  </si>
  <si>
    <t>Anyagfelhasználás összesen</t>
  </si>
  <si>
    <t>VASIVÍZ Vas megyei Víz- és Csatornamű ZRt.</t>
  </si>
  <si>
    <t>Szombathely, Rákóczi F.u.19.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</si>
  <si>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</si>
  <si>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</si>
  <si>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</si>
  <si>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</si>
  <si>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</si>
  <si>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</si>
  <si>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</si>
  <si>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</si>
  <si>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</si>
  <si>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</si>
  <si>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</si>
  <si>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Ivóvíz termelés</t>
  </si>
  <si>
    <t>Ipari víz termelés</t>
  </si>
  <si>
    <t>Ipari víz értékesítés</t>
  </si>
  <si>
    <t>Saját ipari víz felhasználás</t>
  </si>
  <si>
    <t>Tisztított szennyvíz</t>
  </si>
  <si>
    <t>Fürdőlátogatók száma</t>
  </si>
  <si>
    <t>e fő</t>
  </si>
  <si>
    <r>
      <t>e m</t>
    </r>
    <r>
      <rPr>
        <vertAlign val="superscript"/>
        <sz val="12"/>
        <rFont val="Times New Roman CE"/>
        <family val="1"/>
        <charset val="238"/>
      </rPr>
      <t>3</t>
    </r>
  </si>
  <si>
    <t>Alaptevékenységen kívüli egyéb tevékenység</t>
  </si>
  <si>
    <t>Szennyvíz elvezetés (számlázott)*</t>
  </si>
  <si>
    <t>Szép kártya</t>
  </si>
  <si>
    <t xml:space="preserve">     önkormányzati víziközművek építési- szerelési munkák</t>
  </si>
  <si>
    <t xml:space="preserve">     egyéb építőipari munkák</t>
  </si>
  <si>
    <t>Elsődleges tevékenységek összesen</t>
  </si>
  <si>
    <t>Másodlagos tevékenységek összesen</t>
  </si>
  <si>
    <t xml:space="preserve">     villamos energia</t>
  </si>
  <si>
    <t xml:space="preserve">     földgáz</t>
  </si>
  <si>
    <t xml:space="preserve">     üzemanyag</t>
  </si>
  <si>
    <t xml:space="preserve">     idegen fenntartás</t>
  </si>
  <si>
    <t xml:space="preserve">     Szentgotthárd bérmunka díja</t>
  </si>
  <si>
    <t xml:space="preserve">     üzemeltetett eszközök használati díja</t>
  </si>
  <si>
    <t xml:space="preserve">     szennyvíziszapelhelyezés</t>
  </si>
  <si>
    <t xml:space="preserve">     távközlési, postai szolgáltatás</t>
  </si>
  <si>
    <t xml:space="preserve">     egyéb igénybevett szolgáltatás</t>
  </si>
  <si>
    <t xml:space="preserve">     ebből: iparűzési adó</t>
  </si>
  <si>
    <t>Aktivált saját teljesítmények értéke</t>
  </si>
  <si>
    <t xml:space="preserve">Alaptevékenységhez kapcsolódó egyéb szolgáltatás </t>
  </si>
  <si>
    <t xml:space="preserve">               közművezeték adó</t>
  </si>
  <si>
    <t>Fürdőszolgáltatás és kiegészítő tevékenység</t>
  </si>
  <si>
    <t>Szokásos vállalkozási bevétel</t>
  </si>
  <si>
    <t>Szokásos vállalkozási költségek és ráfordítások</t>
  </si>
  <si>
    <t xml:space="preserve"> ebből: csatornabírság</t>
  </si>
  <si>
    <t>Szokásos vállalkozási eredmény</t>
  </si>
  <si>
    <t>Üzemi (üzleti) ráfordítások összesen</t>
  </si>
  <si>
    <t>Önkormányzatoknak átadásra
kerülő beruházások</t>
  </si>
  <si>
    <t>Betegszabadság</t>
  </si>
  <si>
    <t>Végkielégítés</t>
  </si>
  <si>
    <t>Külföldi kiküldetés napidíja</t>
  </si>
  <si>
    <t>Természetbeni juttatás cégtelefon 20%</t>
  </si>
  <si>
    <t xml:space="preserve">     egyéb energia</t>
  </si>
  <si>
    <t xml:space="preserve">     minőség-ellenőrzés</t>
  </si>
  <si>
    <t xml:space="preserve"> </t>
  </si>
  <si>
    <t>Adófizetési kötelezettség</t>
  </si>
  <si>
    <t>Befejezetlen építőipari munkák állomány változása</t>
  </si>
  <si>
    <t xml:space="preserve">  </t>
  </si>
  <si>
    <t>Üzemi (üzleti) tevékenység eredménye</t>
  </si>
  <si>
    <t>Ivóvíz értékesítés*</t>
  </si>
  <si>
    <t>Főkönyv</t>
  </si>
  <si>
    <t>Befejezetlen saját beruházás</t>
  </si>
  <si>
    <t>Mérték- egység</t>
  </si>
  <si>
    <t>*A tény adat a leolvasott mennyiségeket tartalmazza.</t>
  </si>
  <si>
    <t>Befejezetlen építőipari munkák</t>
  </si>
  <si>
    <t>Adózott eredmény</t>
  </si>
  <si>
    <t>Mennyiségi terv értékelése</t>
  </si>
  <si>
    <t>Bruttó termelési értékterv -  és eredmény terv értékelése</t>
  </si>
  <si>
    <t>Bevételi terv értékelése</t>
  </si>
  <si>
    <t>Költség és ráfordítás terv értékelése</t>
  </si>
  <si>
    <t>Anyag és energia felhasználási terv értékelése</t>
  </si>
  <si>
    <t>Tárgyi eszköz  fenntartási terv értékelése</t>
  </si>
  <si>
    <t>Készletgazdálkodási terv értékelése</t>
  </si>
  <si>
    <t>Létszám, bér és kereset terv értékelése</t>
  </si>
  <si>
    <t>Személyi jellegű kifizetések és egyéb béren kívüli juttatások terv értékelése</t>
  </si>
  <si>
    <t>Beruházási terv értékelése</t>
  </si>
  <si>
    <t>Építési terv értékelése</t>
  </si>
  <si>
    <t>1. Mennyiségi terv értékelése</t>
  </si>
  <si>
    <t>2. Bruttó termelési érték terv értékelése</t>
  </si>
  <si>
    <t>Eredmény terv értékelése</t>
  </si>
  <si>
    <t>3. Bevételi terv értékelése</t>
  </si>
  <si>
    <t>4. Költség és ráfordítás terv értékelése</t>
  </si>
  <si>
    <t>5. Anyag- és energia felhasználási terv értékelése</t>
  </si>
  <si>
    <t xml:space="preserve">               víziközmű vagyonátadás önkormányzatoknak</t>
  </si>
  <si>
    <t xml:space="preserve"> ebből: víziközmű vagyonátadás önkormányzatoknak</t>
  </si>
  <si>
    <t>Index
tény/terv</t>
  </si>
  <si>
    <t>e Ft</t>
  </si>
  <si>
    <t>Saját</t>
  </si>
  <si>
    <t>Idegen</t>
  </si>
  <si>
    <t>Összesen</t>
  </si>
  <si>
    <t>Területi üzemmérnökségek</t>
  </si>
  <si>
    <t>Fenntartási és Építési Üzem által végzett fenntartás</t>
  </si>
  <si>
    <t>Uszoda és Termálfürdő által végzett fenntartás</t>
  </si>
  <si>
    <t>Logisztika által végzett járműjavítások</t>
  </si>
  <si>
    <t>Saját fenntartás összesen</t>
  </si>
  <si>
    <t>Fenntartási és Építési Üzem által végeztetett idegen fennt. (vízmérők, szivattyúk, gépek)</t>
  </si>
  <si>
    <t>Uszoda és Termálfürdő idegen fenntartás</t>
  </si>
  <si>
    <t>Gépjárművek, munkagépek idegen javítása</t>
  </si>
  <si>
    <t>Informatika, labor, raktár</t>
  </si>
  <si>
    <t xml:space="preserve">Közmű műtárgyak fennt. munkák </t>
  </si>
  <si>
    <t>Idegen havaria tartalék</t>
  </si>
  <si>
    <t xml:space="preserve">Idegen fenntartás összesen </t>
  </si>
  <si>
    <t>Fenntartás összesen</t>
  </si>
  <si>
    <t>Sor- szám</t>
  </si>
  <si>
    <t>Raktári készletek nyitó állomány</t>
  </si>
  <si>
    <t>Anyagbeszerzés</t>
  </si>
  <si>
    <t>Egyéb növekedés</t>
  </si>
  <si>
    <t>Felhasználás</t>
  </si>
  <si>
    <t>Értékesítés, egyéb csökkenés</t>
  </si>
  <si>
    <t>Zárókészlet  (01.+02.+03.-04.-05.=06.)</t>
  </si>
  <si>
    <t>Mérték-     egység</t>
  </si>
  <si>
    <t>Korrigált munkajogi állományi létszám</t>
  </si>
  <si>
    <t>Teljes munkaidős összesen</t>
  </si>
  <si>
    <t>fő</t>
  </si>
  <si>
    <t>Nem teljes munkaidős összesen</t>
  </si>
  <si>
    <t>Létszám összesen</t>
  </si>
  <si>
    <t>Bér</t>
  </si>
  <si>
    <t>Teljes munkaidőben foglalkoztatottak bére</t>
  </si>
  <si>
    <t>Részmunkaidőben foglalkoztatottak bére</t>
  </si>
  <si>
    <t>Részmunkaidősből teljes munkaidős</t>
  </si>
  <si>
    <t>Egyéb bérek*</t>
  </si>
  <si>
    <t>Bértömeg növekmény</t>
  </si>
  <si>
    <t>Bér összesen</t>
  </si>
  <si>
    <t>*Igazgatóság és Felügyelő Bizottság, szakmai gyakorlat bértömeg</t>
  </si>
  <si>
    <t>Cafeteria rendszerbe bevonható juttatások és költségtérítések</t>
  </si>
  <si>
    <t>Étkezési Erzsébet utalvány</t>
  </si>
  <si>
    <t>Kultúra utalvány</t>
  </si>
  <si>
    <t>Sportutalvány</t>
  </si>
  <si>
    <t>Iskolakezdési utalvány</t>
  </si>
  <si>
    <t>Adómentes lakáscélú hiteltámogatás</t>
  </si>
  <si>
    <t>Cafeteria rendszerbe bevont juttatások</t>
  </si>
  <si>
    <t>Táppénz hozzájárulás</t>
  </si>
  <si>
    <t>Jubileumi jutalom</t>
  </si>
  <si>
    <t>Természetbeni juttatás SZJA költsége</t>
  </si>
  <si>
    <t>Reprezentáció SZJA költsége</t>
  </si>
  <si>
    <t>Személyi jellegű egyéb kifizetések összesen</t>
  </si>
  <si>
    <t xml:space="preserve">M e g n e v e z é s e k </t>
  </si>
  <si>
    <t>Amortizációból megvalósuló beruházások</t>
  </si>
  <si>
    <t xml:space="preserve">Épületfelújítások </t>
  </si>
  <si>
    <t xml:space="preserve">Műszerek, kisgépek </t>
  </si>
  <si>
    <t xml:space="preserve">100 eFt alatti tárgyi eszköz beszerzés </t>
  </si>
  <si>
    <t xml:space="preserve">Járművek, munkagépek </t>
  </si>
  <si>
    <t>Informatika, távközlés</t>
  </si>
  <si>
    <t>Fedett Uszoda és Termálfürdő</t>
  </si>
  <si>
    <t>Általános tartalék</t>
  </si>
  <si>
    <t>Fejlesztési támogatás felhasználása
 - 2012.évi eszk.használati díj</t>
  </si>
  <si>
    <t>Fejlesztési támogatás - ISPA/KA felhasználása</t>
  </si>
  <si>
    <t>Közműfejlesztési hozzájárulás</t>
  </si>
  <si>
    <t>Mindösszesen</t>
  </si>
  <si>
    <t>Önkormányzati víziközművek építési-szerelési munkák</t>
  </si>
  <si>
    <t>1. Ivóvízhasználati díj</t>
  </si>
  <si>
    <t>Szombathely Vízszolgáltatási Üzemmérnökség</t>
  </si>
  <si>
    <t>Szombathely-Kőszeg vízellátó rendszer</t>
  </si>
  <si>
    <t>Vát vízellátó rendszer</t>
  </si>
  <si>
    <t>Csepreg vízellátó rendszer</t>
  </si>
  <si>
    <t>Salköveskút vízellátó rendszer</t>
  </si>
  <si>
    <t xml:space="preserve">Összesen </t>
  </si>
  <si>
    <t>Körmend Vízszolgáltatási Üzemmérnökség</t>
  </si>
  <si>
    <t>Körmend vízellátó rendszer</t>
  </si>
  <si>
    <t>Szentgotthárd vízellátó rendszer</t>
  </si>
  <si>
    <t>Sárvár Vízszolgáltatási Üzemmérnökség</t>
  </si>
  <si>
    <t>Sárvár vízellátó rendszer</t>
  </si>
  <si>
    <t>Jákfa vízellátó rendszer</t>
  </si>
  <si>
    <t>Ikervár vízellátó rendszer</t>
  </si>
  <si>
    <t>Nagysimonyi vízellátó rendszer</t>
  </si>
  <si>
    <t>Gérce vízellátó rendszer</t>
  </si>
  <si>
    <t>Hegyfalu vízellátó rendszer</t>
  </si>
  <si>
    <t>Ivóvízhasználati díj összesen</t>
  </si>
  <si>
    <t>2. Szennyvíz használati díj</t>
  </si>
  <si>
    <t>Szombathely Szennyvíz-szolgáltatási Üzemmérnökség</t>
  </si>
  <si>
    <t>Szombathely-Kőszeg regionális rendszer</t>
  </si>
  <si>
    <t>Csepreg szennyvíz rendszer</t>
  </si>
  <si>
    <t>Ják szennyvíz rendszer</t>
  </si>
  <si>
    <t>Körmend Szennyvíz-szolgáltatási Üzemmérnökség</t>
  </si>
  <si>
    <t>Körmend szennyvíz rendszer</t>
  </si>
  <si>
    <t>Szentgotthárd szennyvíz rendszer</t>
  </si>
  <si>
    <t>Vasvár szennyvíz rendszer</t>
  </si>
  <si>
    <t>Csörötnek szennyvíz rendszer</t>
  </si>
  <si>
    <t>Sárvár Szennyvíz-szolgáltatási Üzemmérnökség</t>
  </si>
  <si>
    <t>Répcelak szennyvíz rendszer</t>
  </si>
  <si>
    <t>Kenyeri szennyvíz rendszer</t>
  </si>
  <si>
    <t>Sárvár szennyvíz rendszer</t>
  </si>
  <si>
    <t>Celldömölk szennyvíz rendszer</t>
  </si>
  <si>
    <t>Szennyvízhasználati díj összesen</t>
  </si>
  <si>
    <t>Önkormányzati víziközművek
építési-szerelési munkák összesen:</t>
  </si>
  <si>
    <t>Energia felhasználás</t>
  </si>
  <si>
    <t>Villamos energia</t>
  </si>
  <si>
    <t>Mwh</t>
  </si>
  <si>
    <t xml:space="preserve">     vételezett</t>
  </si>
  <si>
    <t xml:space="preserve">     saját termelésű</t>
  </si>
  <si>
    <t>Biogáz</t>
  </si>
  <si>
    <t>Földgáz</t>
  </si>
  <si>
    <t>Benzin</t>
  </si>
  <si>
    <t>el</t>
  </si>
  <si>
    <t>Gázolaj</t>
  </si>
  <si>
    <t>to</t>
  </si>
  <si>
    <t>Tüzifa</t>
  </si>
  <si>
    <t>Cseppfolyósított gáz</t>
  </si>
  <si>
    <t>em3</t>
  </si>
  <si>
    <t>m3</t>
  </si>
  <si>
    <t>6. Tárgyi eszköz fenntartási terv értékelése</t>
  </si>
  <si>
    <t>7. Készletgazdálkodási terv értékelése</t>
  </si>
  <si>
    <t>8. Létszám, bér és kereset terv értékelése</t>
  </si>
  <si>
    <t>9. Személyi jellegű kifizetések és egyéb béren kívüli juttatások terv értékelése</t>
  </si>
  <si>
    <t xml:space="preserve"> 10. Beruházási terv értékelése</t>
  </si>
  <si>
    <t xml:space="preserve"> 11. Építési terv értékelése</t>
  </si>
  <si>
    <t>Index
tény/terv
(lekötött összeg)</t>
  </si>
  <si>
    <t>Index
tény/terv
(kifizetett összeg)</t>
  </si>
  <si>
    <t>kifizetett
összeg</t>
  </si>
  <si>
    <t>Index
tény/terv
(leszámlázott összeg)</t>
  </si>
  <si>
    <t>leszámlázott
összeg</t>
  </si>
  <si>
    <t>Csehimindszent vizellátó rendszer</t>
  </si>
  <si>
    <t>Személyi jellegű ráfordítás összesen                             (06.+07.+08.)</t>
  </si>
  <si>
    <t>2017. ÉVI ÜZLETI TERV ÉRTÉKELÉSE</t>
  </si>
  <si>
    <t>Index
2017/2016
tény/tény</t>
  </si>
  <si>
    <t>* 2017. évre áthúzódó 165,8mFt önkormányzati víziközművek építési-szerelési munkákat és 67,1mFt egyéb megrendelésre végzett építőipari munkákat  is tartalmazza</t>
  </si>
  <si>
    <t>Rum vízellátó rendszer</t>
  </si>
  <si>
    <t>Vasvár vízellátó rendszer</t>
  </si>
  <si>
    <t>Őriszentpéter vízellátó rendszer</t>
  </si>
  <si>
    <t>Celldömölk vízellátó rendszer</t>
  </si>
  <si>
    <t>Szeleste vízellátó rendszer</t>
  </si>
  <si>
    <t>Felsőcsatár szennyvíz rendszer</t>
  </si>
  <si>
    <t>Meggyeskovácsi szennyvíz rendszer</t>
  </si>
  <si>
    <t>Pornóapáti szennyvíz rendszer</t>
  </si>
  <si>
    <t>Ivánc szennyvíz rendszer</t>
  </si>
  <si>
    <t>Nick szennyvíz rendszer</t>
  </si>
  <si>
    <t>Külsővat szennyvíz rendszer</t>
  </si>
  <si>
    <t>Bögöte szennyvíz rendszer</t>
  </si>
  <si>
    <t>Egyházashetye szennyvíz rendszer</t>
  </si>
  <si>
    <t>Kemenessömjén szennyvíz rendszer</t>
  </si>
  <si>
    <t>Uraiújfalu szennyvíz rendszer</t>
  </si>
  <si>
    <t>Egyéb megrendelésre végzett építőipari munkák
(hálózatfejlesztések, villamos és gépészeti építések)</t>
  </si>
  <si>
    <t>Víz- és szennyvízbekötések</t>
  </si>
  <si>
    <t>Készpénz 100.000 Ft/év</t>
  </si>
  <si>
    <t>Mobilitás célú lakhatási támogatás</t>
  </si>
  <si>
    <t>Közérdekű üzemeltetés</t>
  </si>
  <si>
    <t>Befejezetlen saját beruházás állomány változása</t>
  </si>
  <si>
    <t xml:space="preserve"> ebből: önkormányzattól kapott támogatás</t>
  </si>
  <si>
    <t>Egyházasrádóc szennyvíz rendszer</t>
  </si>
  <si>
    <t>2017. évi
1. sz. mód.
terv</t>
  </si>
  <si>
    <t>2017. évi
1. sz. mód. terv*</t>
  </si>
  <si>
    <t>2017. évi
1. sz. mód.
terv*</t>
  </si>
  <si>
    <t>Bejcgyertyános vízellátó rendszer</t>
  </si>
  <si>
    <t>Bajánsenye szennyvíz rendszer</t>
  </si>
  <si>
    <t>Csörötnek szennyvíz rendszer (Alsószölnök, Szakonyfalu)</t>
  </si>
  <si>
    <t>Őriszentpéter szennyvíz rendszer</t>
  </si>
  <si>
    <t>Eredménytartalék felhasználás</t>
  </si>
  <si>
    <t xml:space="preserve">    </t>
  </si>
  <si>
    <t>Nemesrempehollós vízellátó rendszer</t>
  </si>
  <si>
    <t>2017. év
tény</t>
  </si>
  <si>
    <t>2017. év</t>
  </si>
  <si>
    <t>2017. ÉV</t>
  </si>
  <si>
    <t>2016. év
tény</t>
  </si>
  <si>
    <t>Nádasd szennyvíz rendszer</t>
  </si>
  <si>
    <t>* 2017. évre áthúzódó 194,3 mFt-ot is tartalmazza
(amortizációs forrásból 171 mFt, fejlesztési támogatásból 22,3 mFt, közműfejlesztésből 1 mFt)</t>
  </si>
  <si>
    <t>** 2018. évre áthúzódó 264,4mFt önkormányzati víziközművek építési-szerelési munkákat és 44,2mFt egyéb megrendelésre végzett építőipari munkákat  is tartalmazza</t>
  </si>
  <si>
    <t>lekötött
összeg**</t>
  </si>
  <si>
    <t>** 2018. évre áthúzódó 55,8 mFt-ot is tartalmazza
(amortizációs forrásból 46,8 mFt, közműfejlesztésből 9 mFt)</t>
  </si>
  <si>
    <t>Anyagjellegű ráfordítás összesen 
(01.+02.+03.+04.+05.)</t>
  </si>
  <si>
    <t xml:space="preserve"> Szombathely,  2018. április 19.</t>
  </si>
  <si>
    <t>Saját termelésű készletek állomány változása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</si>
</sst>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F_t_-;\-* #,##0\ _F_t_-;_-* &quot;-&quot;\ _F_t_-;_-@_-"/>
    <numFmt numFmtId="43" formatCode="_-* #,##0.00\ _F_t_-;\-* #,##0.00\ _F_t_-;_-* &quot;-&quot;??\ _F_t_-;_-@_-"/>
    <numFmt numFmtId="164" formatCode="_-* #,##0\ _F_t_-;\-* #,##0\ _F_t_-;_-* &quot;-&quot;??\ _F_t_-;_-@_-"/>
    <numFmt numFmtId="165" formatCode="0.0%"/>
    <numFmt numFmtId="166" formatCode="#,##0.0"/>
    <numFmt numFmtId="167" formatCode="#,##0.0000"/>
    <numFmt numFmtId="168" formatCode="#,##0.000"/>
  </numFmts>
  <fonts count="57" x14ac:knownFonts="1">
    <font>
      <sz val="12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sz val="10"/>
      <name val="Times New Roman CE"/>
      <charset val="238"/>
    </font>
    <font>
      <sz val="12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0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12"/>
      <name val="Times New Roman CE"/>
      <charset val="238"/>
    </font>
    <font>
      <b/>
      <sz val="18"/>
      <color indexed="56"/>
      <name val="Cambria"/>
      <family val="2"/>
      <charset val="238"/>
    </font>
    <font>
      <b/>
      <sz val="13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7"/>
      <name val="Times New Roman CE"/>
      <family val="1"/>
      <charset val="238"/>
    </font>
    <font>
      <vertAlign val="superscript"/>
      <sz val="12"/>
      <name val="Times New Roman CE"/>
      <family val="1"/>
      <charset val="238"/>
    </font>
    <font>
      <sz val="10"/>
      <name val="Arial CE"/>
      <charset val="238"/>
    </font>
    <font>
      <b/>
      <sz val="10"/>
      <name val="Times New Roman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i/>
      <sz val="10"/>
      <name val="Times New Roman CE"/>
      <family val="1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sz val="14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sz val="13"/>
      <color indexed="10"/>
      <name val="Arial CE"/>
      <charset val="238"/>
    </font>
    <font>
      <sz val="12"/>
      <name val="Arial CE"/>
      <charset val="238"/>
    </font>
    <font>
      <b/>
      <sz val="12"/>
      <name val="Times New Roman"/>
      <family val="1"/>
    </font>
    <font>
      <b/>
      <sz val="13"/>
      <name val="Times New Roman"/>
      <family val="1"/>
    </font>
    <font>
      <sz val="14"/>
      <name val="Arial CE"/>
      <charset val="238"/>
    </font>
    <font>
      <b/>
      <sz val="11"/>
      <name val="Times New Roman CE"/>
      <charset val="238"/>
    </font>
    <font>
      <sz val="13"/>
      <name val="Times New Roman CE"/>
      <family val="1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2"/>
      <color rgb="FFFF0000"/>
      <name val="Times New Roman CE"/>
      <family val="1"/>
      <charset val="238"/>
    </font>
    <font>
      <b/>
      <sz val="14"/>
      <name val="Times New Roman CE"/>
      <charset val="238"/>
    </font>
    <font>
      <b/>
      <sz val="12"/>
      <color rgb="FFFF0000"/>
      <name val="Times New Roman CE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3" tint="0.59996337778862885"/>
        <bgColor indexed="64"/>
      </patternFill>
    </fill>
    <fill>
      <patternFill patternType="lightUp">
        <bgColor indexed="9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7" borderId="1" applyNumberFormat="0" applyAlignment="0" applyProtection="0"/>
    <xf numFmtId="0" fontId="14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21" borderId="2" applyNumberFormat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19" fillId="22" borderId="7" applyNumberFormat="0" applyFont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30" fillId="4" borderId="0" applyNumberFormat="0" applyBorder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3" fillId="0" borderId="9" applyNumberFormat="0" applyFill="0" applyAlignment="0" applyProtection="0"/>
    <xf numFmtId="0" fontId="34" fillId="3" borderId="0" applyNumberFormat="0" applyBorder="0" applyAlignment="0" applyProtection="0"/>
    <xf numFmtId="0" fontId="35" fillId="23" borderId="0" applyNumberFormat="0" applyBorder="0" applyAlignment="0" applyProtection="0"/>
    <xf numFmtId="0" fontId="36" fillId="20" borderId="1" applyNumberFormat="0" applyAlignment="0" applyProtection="0"/>
    <xf numFmtId="9" fontId="3" fillId="0" borderId="0" applyFont="0" applyFill="0" applyBorder="0" applyAlignment="0" applyProtection="0"/>
    <xf numFmtId="3" fontId="9" fillId="0" borderId="0"/>
    <xf numFmtId="3" fontId="9" fillId="24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19" fillId="0" borderId="0"/>
    <xf numFmtId="0" fontId="19" fillId="0" borderId="0"/>
  </cellStyleXfs>
  <cellXfs count="718">
    <xf numFmtId="0" fontId="0" fillId="0" borderId="0" xfId="0"/>
    <xf numFmtId="0" fontId="9" fillId="0" borderId="0" xfId="0" applyFont="1" applyFill="1"/>
    <xf numFmtId="3" fontId="9" fillId="0" borderId="0" xfId="40" applyNumberFormat="1" applyFont="1" applyFill="1"/>
    <xf numFmtId="3" fontId="5" fillId="0" borderId="11" xfId="41" applyNumberFormat="1" applyFont="1" applyFill="1" applyBorder="1" applyAlignment="1">
      <alignment vertical="center"/>
    </xf>
    <xf numFmtId="3" fontId="5" fillId="0" borderId="10" xfId="41" applyNumberFormat="1" applyFont="1" applyFill="1" applyBorder="1" applyAlignment="1">
      <alignment vertical="center"/>
    </xf>
    <xf numFmtId="3" fontId="5" fillId="0" borderId="10" xfId="41" applyNumberFormat="1" applyFont="1" applyFill="1" applyBorder="1"/>
    <xf numFmtId="0" fontId="0" fillId="0" borderId="0" xfId="0" applyFill="1"/>
    <xf numFmtId="0" fontId="0" fillId="0" borderId="0" xfId="0" applyFill="1" applyAlignment="1">
      <alignment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Alignment="1"/>
    <xf numFmtId="0" fontId="10" fillId="0" borderId="0" xfId="0" applyFont="1" applyFill="1"/>
    <xf numFmtId="0" fontId="7" fillId="0" borderId="0" xfId="0" applyFont="1" applyFill="1"/>
    <xf numFmtId="0" fontId="5" fillId="0" borderId="0" xfId="42" applyFont="1" applyFill="1"/>
    <xf numFmtId="0" fontId="7" fillId="0" borderId="0" xfId="0" applyFont="1" applyFill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0" xfId="0" applyNumberForma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5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12" fillId="0" borderId="0" xfId="0" applyFont="1" applyBorder="1"/>
    <xf numFmtId="3" fontId="5" fillId="0" borderId="0" xfId="41" applyNumberFormat="1" applyFont="1"/>
    <xf numFmtId="0" fontId="0" fillId="0" borderId="0" xfId="0" applyAlignment="1"/>
    <xf numFmtId="0" fontId="0" fillId="0" borderId="0" xfId="0" applyBorder="1"/>
    <xf numFmtId="3" fontId="5" fillId="0" borderId="0" xfId="41" applyNumberFormat="1" applyFont="1" applyBorder="1" applyAlignment="1">
      <alignment vertical="center"/>
    </xf>
    <xf numFmtId="0" fontId="5" fillId="0" borderId="0" xfId="42" applyFont="1"/>
    <xf numFmtId="0" fontId="10" fillId="0" borderId="0" xfId="0" applyFont="1"/>
    <xf numFmtId="0" fontId="9" fillId="0" borderId="0" xfId="0" applyFont="1"/>
    <xf numFmtId="0" fontId="7" fillId="0" borderId="0" xfId="42" applyFont="1"/>
    <xf numFmtId="3" fontId="5" fillId="0" borderId="10" xfId="42" applyNumberFormat="1" applyFont="1" applyFill="1" applyBorder="1"/>
    <xf numFmtId="0" fontId="5" fillId="0" borderId="0" xfId="0" applyFont="1"/>
    <xf numFmtId="0" fontId="9" fillId="0" borderId="0" xfId="42" applyFont="1"/>
    <xf numFmtId="0" fontId="5" fillId="0" borderId="0" xfId="42" applyFont="1" applyAlignment="1">
      <alignment horizontal="left"/>
    </xf>
    <xf numFmtId="0" fontId="7" fillId="0" borderId="0" xfId="42" applyFont="1" applyAlignment="1">
      <alignment horizontal="centerContinuous"/>
    </xf>
    <xf numFmtId="0" fontId="5" fillId="0" borderId="0" xfId="42" applyFont="1" applyAlignment="1">
      <alignment horizontal="centerContinuous"/>
    </xf>
    <xf numFmtId="0" fontId="5" fillId="0" borderId="0" xfId="42" applyFont="1" applyAlignment="1">
      <alignment horizontal="center"/>
    </xf>
    <xf numFmtId="0" fontId="7" fillId="0" borderId="0" xfId="42" applyFont="1" applyAlignment="1">
      <alignment horizontal="center"/>
    </xf>
    <xf numFmtId="0" fontId="5" fillId="0" borderId="0" xfId="42" applyFont="1" applyAlignment="1">
      <alignment horizontal="right"/>
    </xf>
    <xf numFmtId="3" fontId="8" fillId="0" borderId="0" xfId="42" applyNumberFormat="1" applyFont="1" applyFill="1" applyAlignment="1">
      <alignment horizontal="left"/>
    </xf>
    <xf numFmtId="3" fontId="5" fillId="0" borderId="0" xfId="42" applyNumberFormat="1" applyFont="1" applyFill="1"/>
    <xf numFmtId="0" fontId="5" fillId="0" borderId="0" xfId="0" applyFont="1" applyFill="1"/>
    <xf numFmtId="0" fontId="16" fillId="0" borderId="0" xfId="0" applyFont="1" applyFill="1" applyAlignment="1"/>
    <xf numFmtId="3" fontId="5" fillId="0" borderId="13" xfId="42" applyNumberFormat="1" applyFont="1" applyFill="1" applyBorder="1"/>
    <xf numFmtId="3" fontId="5" fillId="0" borderId="10" xfId="42" applyNumberFormat="1" applyFont="1" applyFill="1" applyBorder="1" applyAlignment="1">
      <alignment horizontal="center"/>
    </xf>
    <xf numFmtId="3" fontId="5" fillId="0" borderId="10" xfId="0" applyNumberFormat="1" applyFont="1" applyFill="1" applyBorder="1"/>
    <xf numFmtId="3" fontId="5" fillId="0" borderId="19" xfId="42" applyNumberFormat="1" applyFont="1" applyFill="1" applyBorder="1"/>
    <xf numFmtId="3" fontId="5" fillId="0" borderId="20" xfId="42" applyNumberFormat="1" applyFont="1" applyFill="1" applyBorder="1" applyAlignment="1">
      <alignment horizontal="center"/>
    </xf>
    <xf numFmtId="3" fontId="5" fillId="0" borderId="20" xfId="0" applyNumberFormat="1" applyFont="1" applyFill="1" applyBorder="1"/>
    <xf numFmtId="165" fontId="3" fillId="0" borderId="0" xfId="47" applyNumberFormat="1" applyFill="1" applyBorder="1"/>
    <xf numFmtId="0" fontId="5" fillId="0" borderId="0" xfId="0" applyFont="1" applyFill="1" applyBorder="1"/>
    <xf numFmtId="165" fontId="3" fillId="0" borderId="0" xfId="47" applyNumberFormat="1" applyFill="1"/>
    <xf numFmtId="0" fontId="7" fillId="0" borderId="0" xfId="42" applyFont="1" applyFill="1"/>
    <xf numFmtId="0" fontId="5" fillId="0" borderId="0" xfId="42" applyFont="1" applyFill="1" applyAlignment="1"/>
    <xf numFmtId="0" fontId="7" fillId="0" borderId="0" xfId="42" applyFont="1" applyFill="1" applyBorder="1"/>
    <xf numFmtId="0" fontId="5" fillId="0" borderId="0" xfId="42" applyFont="1" applyFill="1" applyBorder="1"/>
    <xf numFmtId="0" fontId="5" fillId="0" borderId="13" xfId="41" applyFont="1" applyBorder="1" applyAlignment="1">
      <alignment vertical="center" wrapText="1"/>
    </xf>
    <xf numFmtId="3" fontId="8" fillId="0" borderId="13" xfId="41" applyNumberFormat="1" applyFont="1" applyBorder="1" applyAlignment="1">
      <alignment horizontal="left" vertical="center" wrapText="1"/>
    </xf>
    <xf numFmtId="3" fontId="8" fillId="0" borderId="13" xfId="41" applyNumberFormat="1" applyFont="1" applyBorder="1" applyAlignment="1">
      <alignment vertical="center"/>
    </xf>
    <xf numFmtId="0" fontId="5" fillId="0" borderId="13" xfId="0" applyFont="1" applyBorder="1"/>
    <xf numFmtId="0" fontId="5" fillId="0" borderId="16" xfId="41" applyFont="1" applyBorder="1" applyAlignment="1">
      <alignment vertical="center" wrapText="1"/>
    </xf>
    <xf numFmtId="0" fontId="10" fillId="0" borderId="12" xfId="0" applyFont="1" applyBorder="1"/>
    <xf numFmtId="3" fontId="5" fillId="0" borderId="16" xfId="41" applyNumberFormat="1" applyFont="1" applyBorder="1" applyAlignment="1">
      <alignment vertical="center" wrapText="1"/>
    </xf>
    <xf numFmtId="0" fontId="8" fillId="0" borderId="14" xfId="41" applyFont="1" applyBorder="1" applyAlignment="1">
      <alignment vertical="center" wrapText="1"/>
    </xf>
    <xf numFmtId="0" fontId="9" fillId="0" borderId="13" xfId="41" applyFont="1" applyFill="1" applyBorder="1" applyAlignment="1">
      <alignment vertical="center" wrapText="1"/>
    </xf>
    <xf numFmtId="3" fontId="9" fillId="0" borderId="10" xfId="41" applyNumberFormat="1" applyFont="1" applyFill="1" applyBorder="1"/>
    <xf numFmtId="4" fontId="37" fillId="0" borderId="0" xfId="0" applyNumberFormat="1" applyFont="1" applyFill="1" applyBorder="1" applyAlignment="1">
      <alignment vertical="center"/>
    </xf>
    <xf numFmtId="0" fontId="12" fillId="0" borderId="0" xfId="0" applyFont="1" applyFill="1" applyBorder="1"/>
    <xf numFmtId="0" fontId="38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3" fontId="11" fillId="0" borderId="0" xfId="40" applyNumberFormat="1" applyFont="1" applyFill="1" applyBorder="1" applyAlignment="1">
      <alignment vertical="center"/>
    </xf>
    <xf numFmtId="3" fontId="9" fillId="0" borderId="0" xfId="40" applyNumberFormat="1" applyFont="1" applyFill="1" applyBorder="1"/>
    <xf numFmtId="0" fontId="9" fillId="0" borderId="0" xfId="0" applyFont="1" applyFill="1" applyAlignment="1">
      <alignment horizontal="right"/>
    </xf>
    <xf numFmtId="164" fontId="9" fillId="0" borderId="0" xfId="26" applyNumberFormat="1" applyFont="1" applyFill="1" applyBorder="1"/>
    <xf numFmtId="3" fontId="9" fillId="0" borderId="0" xfId="40" applyNumberFormat="1" applyFont="1" applyFill="1" applyBorder="1" applyAlignment="1">
      <alignment horizontal="right"/>
    </xf>
    <xf numFmtId="3" fontId="5" fillId="0" borderId="11" xfId="41" applyNumberFormat="1" applyFont="1" applyFill="1" applyBorder="1" applyAlignment="1">
      <alignment vertical="center" wrapText="1"/>
    </xf>
    <xf numFmtId="3" fontId="0" fillId="0" borderId="0" xfId="0" applyNumberFormat="1" applyFill="1"/>
    <xf numFmtId="3" fontId="0" fillId="0" borderId="0" xfId="0" applyNumberFormat="1"/>
    <xf numFmtId="3" fontId="8" fillId="0" borderId="13" xfId="41" applyNumberFormat="1" applyFont="1" applyBorder="1" applyAlignment="1">
      <alignment vertical="center" wrapText="1"/>
    </xf>
    <xf numFmtId="0" fontId="6" fillId="0" borderId="0" xfId="42" applyFont="1" applyFill="1" applyBorder="1" applyAlignment="1">
      <alignment horizontal="center"/>
    </xf>
    <xf numFmtId="3" fontId="6" fillId="0" borderId="0" xfId="42" applyNumberFormat="1" applyFont="1" applyFill="1" applyBorder="1" applyAlignment="1">
      <alignment horizontal="center"/>
    </xf>
    <xf numFmtId="3" fontId="9" fillId="0" borderId="0" xfId="0" applyNumberFormat="1" applyFont="1" applyFill="1" applyBorder="1"/>
    <xf numFmtId="3" fontId="7" fillId="0" borderId="0" xfId="42" applyNumberFormat="1" applyFont="1" applyFill="1" applyAlignment="1">
      <alignment horizontal="center" vertical="center"/>
    </xf>
    <xf numFmtId="0" fontId="7" fillId="0" borderId="0" xfId="42" applyFont="1" applyFill="1" applyAlignment="1">
      <alignment horizontal="center" vertical="center"/>
    </xf>
    <xf numFmtId="165" fontId="5" fillId="0" borderId="0" xfId="47" applyNumberFormat="1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3" fontId="8" fillId="0" borderId="10" xfId="41" applyNumberFormat="1" applyFont="1" applyFill="1" applyBorder="1" applyAlignment="1">
      <alignment horizontal="right" vertical="center"/>
    </xf>
    <xf numFmtId="0" fontId="5" fillId="0" borderId="12" xfId="0" applyFont="1" applyFill="1" applyBorder="1"/>
    <xf numFmtId="3" fontId="5" fillId="0" borderId="17" xfId="0" applyNumberFormat="1" applyFont="1" applyFill="1" applyBorder="1"/>
    <xf numFmtId="3" fontId="8" fillId="0" borderId="15" xfId="0" applyNumberFormat="1" applyFont="1" applyFill="1" applyBorder="1"/>
    <xf numFmtId="3" fontId="5" fillId="0" borderId="10" xfId="41" applyNumberFormat="1" applyFont="1" applyFill="1" applyBorder="1" applyAlignment="1">
      <alignment horizontal="right" vertical="center" wrapText="1"/>
    </xf>
    <xf numFmtId="3" fontId="8" fillId="0" borderId="10" xfId="41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3" fontId="5" fillId="0" borderId="10" xfId="41" applyNumberFormat="1" applyFont="1" applyFill="1" applyBorder="1" applyAlignment="1">
      <alignment vertical="center" wrapText="1"/>
    </xf>
    <xf numFmtId="3" fontId="8" fillId="0" borderId="15" xfId="41" applyNumberFormat="1" applyFont="1" applyFill="1" applyBorder="1" applyAlignment="1">
      <alignment vertical="center" wrapText="1"/>
    </xf>
    <xf numFmtId="3" fontId="10" fillId="0" borderId="17" xfId="0" applyNumberFormat="1" applyFont="1" applyFill="1" applyBorder="1"/>
    <xf numFmtId="165" fontId="5" fillId="0" borderId="0" xfId="47" applyNumberFormat="1" applyFont="1" applyFill="1" applyBorder="1"/>
    <xf numFmtId="0" fontId="40" fillId="0" borderId="14" xfId="0" applyFont="1" applyFill="1" applyBorder="1"/>
    <xf numFmtId="3" fontId="40" fillId="0" borderId="15" xfId="0" applyNumberFormat="1" applyFont="1" applyFill="1" applyBorder="1"/>
    <xf numFmtId="3" fontId="7" fillId="0" borderId="0" xfId="42" applyNumberFormat="1" applyFont="1" applyFill="1" applyAlignment="1">
      <alignment horizontal="centerContinuous"/>
    </xf>
    <xf numFmtId="3" fontId="5" fillId="0" borderId="0" xfId="42" applyNumberFormat="1" applyFont="1" applyFill="1" applyAlignment="1">
      <alignment horizontal="centerContinuous"/>
    </xf>
    <xf numFmtId="165" fontId="5" fillId="0" borderId="0" xfId="47" applyNumberFormat="1" applyFont="1" applyFill="1"/>
    <xf numFmtId="3" fontId="5" fillId="0" borderId="0" xfId="42" applyNumberFormat="1" applyFont="1" applyFill="1" applyBorder="1"/>
    <xf numFmtId="0" fontId="9" fillId="0" borderId="0" xfId="42" applyFont="1" applyFill="1"/>
    <xf numFmtId="3" fontId="5" fillId="0" borderId="0" xfId="42" applyNumberFormat="1" applyFont="1" applyFill="1" applyAlignment="1">
      <alignment horizontal="center"/>
    </xf>
    <xf numFmtId="0" fontId="6" fillId="0" borderId="0" xfId="42" applyFont="1" applyFill="1" applyBorder="1" applyAlignment="1">
      <alignment horizontal="center"/>
    </xf>
    <xf numFmtId="3" fontId="8" fillId="0" borderId="15" xfId="41" applyNumberFormat="1" applyFont="1" applyBorder="1" applyAlignment="1">
      <alignment vertical="center" wrapText="1"/>
    </xf>
    <xf numFmtId="0" fontId="8" fillId="0" borderId="14" xfId="0" applyFont="1" applyBorder="1"/>
    <xf numFmtId="3" fontId="5" fillId="0" borderId="39" xfId="41" applyNumberFormat="1" applyFont="1" applyFill="1" applyBorder="1" applyAlignment="1">
      <alignment vertical="center"/>
    </xf>
    <xf numFmtId="3" fontId="5" fillId="0" borderId="32" xfId="4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3" fontId="0" fillId="0" borderId="10" xfId="41" applyNumberFormat="1" applyFont="1" applyFill="1" applyBorder="1" applyAlignment="1">
      <alignment vertical="center"/>
    </xf>
    <xf numFmtId="3" fontId="0" fillId="0" borderId="10" xfId="0" applyNumberFormat="1" applyFont="1" applyFill="1" applyBorder="1"/>
    <xf numFmtId="0" fontId="5" fillId="0" borderId="0" xfId="0" applyFont="1" applyBorder="1"/>
    <xf numFmtId="0" fontId="5" fillId="0" borderId="0" xfId="0" applyFont="1" applyAlignment="1">
      <alignment vertical="top"/>
    </xf>
    <xf numFmtId="0" fontId="5" fillId="0" borderId="36" xfId="41" applyFont="1" applyFill="1" applyBorder="1" applyAlignment="1">
      <alignment horizontal="center" vertical="center"/>
    </xf>
    <xf numFmtId="0" fontId="5" fillId="0" borderId="33" xfId="41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13" fillId="0" borderId="33" xfId="41" applyFont="1" applyFill="1" applyBorder="1" applyAlignment="1">
      <alignment horizontal="center" vertical="center" wrapText="1"/>
    </xf>
    <xf numFmtId="0" fontId="13" fillId="0" borderId="33" xfId="41" applyFont="1" applyFill="1" applyBorder="1" applyAlignment="1">
      <alignment horizontal="center" vertical="center"/>
    </xf>
    <xf numFmtId="0" fontId="13" fillId="0" borderId="50" xfId="41" applyFont="1" applyFill="1" applyBorder="1" applyAlignment="1">
      <alignment horizontal="center" vertical="center"/>
    </xf>
    <xf numFmtId="0" fontId="13" fillId="0" borderId="21" xfId="41" applyFont="1" applyFill="1" applyBorder="1" applyAlignment="1">
      <alignment horizontal="center" vertical="center"/>
    </xf>
    <xf numFmtId="3" fontId="0" fillId="0" borderId="11" xfId="0" applyNumberFormat="1" applyFont="1" applyFill="1" applyBorder="1"/>
    <xf numFmtId="3" fontId="4" fillId="0" borderId="0" xfId="0" applyNumberFormat="1" applyFont="1" applyFill="1" applyBorder="1"/>
    <xf numFmtId="0" fontId="41" fillId="0" borderId="0" xfId="0" applyFont="1" applyFill="1"/>
    <xf numFmtId="3" fontId="41" fillId="0" borderId="10" xfId="41" applyNumberFormat="1" applyFont="1" applyFill="1" applyBorder="1"/>
    <xf numFmtId="3" fontId="41" fillId="0" borderId="10" xfId="47" applyNumberFormat="1" applyFont="1" applyFill="1" applyBorder="1" applyAlignment="1">
      <alignment vertical="center"/>
    </xf>
    <xf numFmtId="0" fontId="40" fillId="0" borderId="0" xfId="0" applyFont="1" applyFill="1"/>
    <xf numFmtId="3" fontId="40" fillId="0" borderId="10" xfId="26" applyNumberFormat="1" applyFont="1" applyFill="1" applyBorder="1" applyAlignment="1">
      <alignment vertical="center"/>
    </xf>
    <xf numFmtId="3" fontId="40" fillId="0" borderId="0" xfId="0" applyNumberFormat="1" applyFont="1" applyFill="1"/>
    <xf numFmtId="0" fontId="39" fillId="0" borderId="0" xfId="0" applyFont="1" applyFill="1"/>
    <xf numFmtId="0" fontId="13" fillId="0" borderId="14" xfId="41" applyFont="1" applyFill="1" applyBorder="1" applyAlignment="1">
      <alignment vertical="center" wrapText="1"/>
    </xf>
    <xf numFmtId="3" fontId="13" fillId="0" borderId="15" xfId="26" applyNumberFormat="1" applyFont="1" applyFill="1" applyBorder="1" applyAlignment="1">
      <alignment vertical="center"/>
    </xf>
    <xf numFmtId="3" fontId="40" fillId="0" borderId="16" xfId="41" applyNumberFormat="1" applyFont="1" applyFill="1" applyBorder="1" applyAlignment="1">
      <alignment vertical="center" wrapText="1"/>
    </xf>
    <xf numFmtId="3" fontId="40" fillId="0" borderId="11" xfId="47" applyNumberFormat="1" applyFont="1" applyFill="1" applyBorder="1" applyAlignment="1">
      <alignment vertical="center"/>
    </xf>
    <xf numFmtId="3" fontId="13" fillId="0" borderId="14" xfId="41" applyNumberFormat="1" applyFont="1" applyFill="1" applyBorder="1" applyAlignment="1">
      <alignment vertical="center" wrapText="1"/>
    </xf>
    <xf numFmtId="0" fontId="13" fillId="0" borderId="51" xfId="41" applyFont="1" applyFill="1" applyBorder="1" applyAlignment="1">
      <alignment horizontal="center" vertical="center"/>
    </xf>
    <xf numFmtId="0" fontId="13" fillId="0" borderId="36" xfId="41" applyFont="1" applyFill="1" applyBorder="1" applyAlignment="1">
      <alignment horizontal="center" vertical="center"/>
    </xf>
    <xf numFmtId="0" fontId="16" fillId="0" borderId="0" xfId="42" applyFont="1" applyFill="1" applyAlignment="1">
      <alignment horizontal="center"/>
    </xf>
    <xf numFmtId="3" fontId="7" fillId="0" borderId="15" xfId="27" applyNumberFormat="1" applyFont="1" applyFill="1" applyBorder="1" applyAlignment="1" applyProtection="1">
      <alignment vertical="center"/>
      <protection locked="0"/>
    </xf>
    <xf numFmtId="3" fontId="7" fillId="0" borderId="15" xfId="42" applyNumberFormat="1" applyFont="1" applyFill="1" applyBorder="1" applyAlignment="1">
      <alignment horizontal="center" vertical="center"/>
    </xf>
    <xf numFmtId="3" fontId="7" fillId="0" borderId="14" xfId="42" applyNumberFormat="1" applyFont="1" applyFill="1" applyBorder="1" applyAlignment="1">
      <alignment vertical="center"/>
    </xf>
    <xf numFmtId="3" fontId="5" fillId="0" borderId="17" xfId="42" applyNumberFormat="1" applyFont="1" applyFill="1" applyBorder="1"/>
    <xf numFmtId="3" fontId="5" fillId="0" borderId="17" xfId="42" applyNumberFormat="1" applyFont="1" applyFill="1" applyBorder="1" applyAlignment="1">
      <alignment horizontal="center"/>
    </xf>
    <xf numFmtId="3" fontId="5" fillId="0" borderId="12" xfId="42" applyNumberFormat="1" applyFont="1" applyFill="1" applyBorder="1"/>
    <xf numFmtId="165" fontId="7" fillId="0" borderId="24" xfId="47" applyNumberFormat="1" applyFont="1" applyFill="1" applyBorder="1"/>
    <xf numFmtId="3" fontId="7" fillId="0" borderId="0" xfId="42" applyNumberFormat="1" applyFont="1" applyFill="1" applyBorder="1" applyAlignment="1">
      <alignment horizontal="center"/>
    </xf>
    <xf numFmtId="3" fontId="5" fillId="0" borderId="21" xfId="42" applyNumberFormat="1" applyFont="1" applyFill="1" applyBorder="1" applyAlignment="1">
      <alignment vertical="center"/>
    </xf>
    <xf numFmtId="3" fontId="6" fillId="0" borderId="0" xfId="42" applyNumberFormat="1" applyFont="1" applyAlignment="1">
      <alignment horizontal="center"/>
    </xf>
    <xf numFmtId="3" fontId="5" fillId="0" borderId="11" xfId="41" applyNumberFormat="1" applyFont="1" applyBorder="1" applyAlignment="1">
      <alignment vertical="center" wrapText="1"/>
    </xf>
    <xf numFmtId="3" fontId="5" fillId="0" borderId="10" xfId="0" applyNumberFormat="1" applyFont="1" applyBorder="1"/>
    <xf numFmtId="3" fontId="8" fillId="0" borderId="14" xfId="41" applyNumberFormat="1" applyFont="1" applyBorder="1" applyAlignment="1">
      <alignment vertical="center" wrapText="1"/>
    </xf>
    <xf numFmtId="3" fontId="10" fillId="0" borderId="0" xfId="0" applyNumberFormat="1" applyFont="1"/>
    <xf numFmtId="3" fontId="40" fillId="0" borderId="10" xfId="41" applyNumberFormat="1" applyFont="1" applyFill="1" applyBorder="1"/>
    <xf numFmtId="165" fontId="13" fillId="0" borderId="47" xfId="47" applyNumberFormat="1" applyFont="1" applyFill="1" applyBorder="1"/>
    <xf numFmtId="0" fontId="13" fillId="0" borderId="0" xfId="0" applyFont="1" applyAlignment="1">
      <alignment horizontal="right"/>
    </xf>
    <xf numFmtId="3" fontId="5" fillId="0" borderId="0" xfId="42" applyNumberFormat="1" applyFont="1" applyFill="1" applyBorder="1" applyAlignment="1">
      <alignment horizontal="center"/>
    </xf>
    <xf numFmtId="3" fontId="7" fillId="0" borderId="42" xfId="27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center" vertical="center"/>
    </xf>
    <xf numFmtId="0" fontId="5" fillId="0" borderId="13" xfId="41" applyFont="1" applyFill="1" applyBorder="1" applyAlignment="1">
      <alignment vertical="center" wrapText="1"/>
    </xf>
    <xf numFmtId="0" fontId="41" fillId="0" borderId="13" xfId="41" applyFont="1" applyFill="1" applyBorder="1" applyAlignment="1">
      <alignment vertical="center" wrapText="1"/>
    </xf>
    <xf numFmtId="0" fontId="40" fillId="0" borderId="13" xfId="41" applyFont="1" applyFill="1" applyBorder="1" applyAlignment="1">
      <alignment vertical="center" wrapText="1"/>
    </xf>
    <xf numFmtId="3" fontId="6" fillId="0" borderId="0" xfId="42" applyNumberFormat="1" applyFont="1" applyAlignment="1">
      <alignment horizontal="center"/>
    </xf>
    <xf numFmtId="3" fontId="6" fillId="0" borderId="0" xfId="42" applyNumberFormat="1" applyFont="1" applyFill="1" applyBorder="1" applyAlignment="1">
      <alignment horizontal="center"/>
    </xf>
    <xf numFmtId="3" fontId="5" fillId="0" borderId="48" xfId="41" applyNumberFormat="1" applyFont="1" applyBorder="1" applyAlignment="1">
      <alignment vertical="center" wrapText="1"/>
    </xf>
    <xf numFmtId="3" fontId="8" fillId="0" borderId="56" xfId="41" applyNumberFormat="1" applyFont="1" applyBorder="1" applyAlignment="1">
      <alignment vertical="center" wrapText="1"/>
    </xf>
    <xf numFmtId="3" fontId="5" fillId="0" borderId="46" xfId="41" applyNumberFormat="1" applyFont="1" applyBorder="1" applyAlignment="1">
      <alignment vertical="center" wrapText="1"/>
    </xf>
    <xf numFmtId="3" fontId="5" fillId="0" borderId="46" xfId="0" applyNumberFormat="1" applyFont="1" applyBorder="1"/>
    <xf numFmtId="3" fontId="10" fillId="0" borderId="53" xfId="0" applyNumberFormat="1" applyFont="1" applyBorder="1"/>
    <xf numFmtId="3" fontId="5" fillId="0" borderId="22" xfId="0" applyNumberFormat="1" applyFont="1" applyFill="1" applyBorder="1"/>
    <xf numFmtId="3" fontId="5" fillId="0" borderId="0" xfId="41" applyNumberFormat="1" applyFont="1" applyFill="1" applyBorder="1" applyAlignment="1">
      <alignment vertical="center" wrapText="1"/>
    </xf>
    <xf numFmtId="3" fontId="5" fillId="0" borderId="0" xfId="0" applyNumberFormat="1" applyFont="1" applyFill="1" applyBorder="1"/>
    <xf numFmtId="3" fontId="10" fillId="0" borderId="0" xfId="0" applyNumberFormat="1" applyFont="1" applyFill="1" applyBorder="1"/>
    <xf numFmtId="3" fontId="8" fillId="0" borderId="0" xfId="41" applyNumberFormat="1" applyFont="1" applyFill="1" applyBorder="1" applyAlignment="1">
      <alignment vertical="center" wrapText="1"/>
    </xf>
    <xf numFmtId="3" fontId="8" fillId="0" borderId="0" xfId="0" applyNumberFormat="1" applyFont="1" applyFill="1" applyBorder="1"/>
    <xf numFmtId="3" fontId="40" fillId="0" borderId="48" xfId="41" applyNumberFormat="1" applyFont="1" applyFill="1" applyBorder="1" applyAlignment="1">
      <alignment vertical="center" wrapText="1"/>
    </xf>
    <xf numFmtId="3" fontId="13" fillId="0" borderId="56" xfId="41" applyNumberFormat="1" applyFont="1" applyFill="1" applyBorder="1" applyAlignment="1">
      <alignment vertical="center" wrapText="1"/>
    </xf>
    <xf numFmtId="3" fontId="5" fillId="0" borderId="48" xfId="41" applyNumberFormat="1" applyFont="1" applyFill="1" applyBorder="1" applyAlignment="1">
      <alignment horizontal="right" vertical="center"/>
    </xf>
    <xf numFmtId="3" fontId="5" fillId="0" borderId="46" xfId="41" applyNumberFormat="1" applyFont="1" applyFill="1" applyBorder="1" applyAlignment="1">
      <alignment horizontal="right" vertical="center"/>
    </xf>
    <xf numFmtId="3" fontId="13" fillId="0" borderId="46" xfId="41" applyNumberFormat="1" applyFont="1" applyFill="1" applyBorder="1" applyAlignment="1">
      <alignment horizontal="right" vertical="center" wrapText="1"/>
    </xf>
    <xf numFmtId="3" fontId="5" fillId="0" borderId="46" xfId="41" applyNumberFormat="1" applyFont="1" applyFill="1" applyBorder="1" applyAlignment="1">
      <alignment horizontal="right" vertical="center" wrapText="1"/>
    </xf>
    <xf numFmtId="3" fontId="9" fillId="0" borderId="0" xfId="0" applyNumberFormat="1" applyFont="1"/>
    <xf numFmtId="0" fontId="10" fillId="0" borderId="0" xfId="0" applyFont="1" applyFill="1" applyBorder="1"/>
    <xf numFmtId="3" fontId="5" fillId="0" borderId="10" xfId="42" applyNumberFormat="1" applyFont="1" applyFill="1" applyBorder="1" applyAlignment="1">
      <alignment horizontal="right"/>
    </xf>
    <xf numFmtId="165" fontId="5" fillId="0" borderId="11" xfId="47" applyNumberFormat="1" applyFont="1" applyFill="1" applyBorder="1"/>
    <xf numFmtId="165" fontId="5" fillId="0" borderId="10" xfId="47" applyNumberFormat="1" applyFont="1" applyFill="1" applyBorder="1"/>
    <xf numFmtId="3" fontId="5" fillId="0" borderId="13" xfId="42" applyNumberFormat="1" applyFont="1" applyFill="1" applyBorder="1" applyAlignment="1"/>
    <xf numFmtId="165" fontId="5" fillId="0" borderId="18" xfId="47" applyNumberFormat="1" applyFont="1" applyFill="1" applyBorder="1"/>
    <xf numFmtId="165" fontId="5" fillId="0" borderId="20" xfId="47" applyNumberFormat="1" applyFont="1" applyFill="1" applyBorder="1"/>
    <xf numFmtId="165" fontId="5" fillId="0" borderId="58" xfId="47" applyNumberFormat="1" applyFont="1" applyFill="1" applyBorder="1"/>
    <xf numFmtId="165" fontId="5" fillId="0" borderId="32" xfId="47" applyNumberFormat="1" applyFont="1" applyFill="1" applyBorder="1" applyAlignment="1">
      <alignment horizontal="right" vertical="center"/>
    </xf>
    <xf numFmtId="165" fontId="5" fillId="0" borderId="10" xfId="47" applyNumberFormat="1" applyFont="1" applyBorder="1" applyAlignment="1">
      <alignment horizontal="right" vertical="center" wrapText="1"/>
    </xf>
    <xf numFmtId="165" fontId="8" fillId="0" borderId="10" xfId="47" applyNumberFormat="1" applyFont="1" applyBorder="1" applyAlignment="1">
      <alignment horizontal="right" vertical="center" wrapText="1"/>
    </xf>
    <xf numFmtId="165" fontId="8" fillId="0" borderId="10" xfId="47" applyNumberFormat="1" applyFont="1" applyBorder="1" applyAlignment="1">
      <alignment horizontal="right" vertical="center"/>
    </xf>
    <xf numFmtId="165" fontId="5" fillId="0" borderId="45" xfId="47" applyNumberFormat="1" applyFont="1" applyBorder="1"/>
    <xf numFmtId="165" fontId="5" fillId="0" borderId="10" xfId="47" applyNumberFormat="1" applyFont="1" applyBorder="1"/>
    <xf numFmtId="165" fontId="5" fillId="0" borderId="59" xfId="47" applyNumberFormat="1" applyFont="1" applyFill="1" applyBorder="1"/>
    <xf numFmtId="165" fontId="40" fillId="0" borderId="15" xfId="47" applyNumberFormat="1" applyFont="1" applyFill="1" applyBorder="1"/>
    <xf numFmtId="0" fontId="13" fillId="0" borderId="0" xfId="0" applyFont="1" applyFill="1" applyAlignment="1">
      <alignment horizontal="right"/>
    </xf>
    <xf numFmtId="165" fontId="9" fillId="0" borderId="10" xfId="47" applyNumberFormat="1" applyFont="1" applyFill="1" applyBorder="1"/>
    <xf numFmtId="165" fontId="13" fillId="0" borderId="15" xfId="47" applyNumberFormat="1" applyFont="1" applyFill="1" applyBorder="1"/>
    <xf numFmtId="165" fontId="13" fillId="0" borderId="15" xfId="47" applyNumberFormat="1" applyFont="1" applyFill="1" applyBorder="1" applyAlignment="1">
      <alignment horizontal="right" vertical="center"/>
    </xf>
    <xf numFmtId="165" fontId="5" fillId="0" borderId="45" xfId="42" applyNumberFormat="1" applyFont="1" applyFill="1" applyBorder="1"/>
    <xf numFmtId="165" fontId="5" fillId="0" borderId="59" xfId="42" applyNumberFormat="1" applyFont="1" applyFill="1" applyBorder="1"/>
    <xf numFmtId="165" fontId="7" fillId="0" borderId="47" xfId="27" applyNumberFormat="1" applyFont="1" applyFill="1" applyBorder="1" applyAlignment="1" applyProtection="1">
      <alignment vertical="center"/>
      <protection locked="0"/>
    </xf>
    <xf numFmtId="165" fontId="5" fillId="0" borderId="10" xfId="42" applyNumberFormat="1" applyFont="1" applyFill="1" applyBorder="1"/>
    <xf numFmtId="165" fontId="5" fillId="0" borderId="17" xfId="42" applyNumberFormat="1" applyFont="1" applyFill="1" applyBorder="1"/>
    <xf numFmtId="165" fontId="7" fillId="0" borderId="15" xfId="27" applyNumberFormat="1" applyFont="1" applyFill="1" applyBorder="1" applyAlignment="1" applyProtection="1">
      <alignment vertical="center"/>
      <protection locked="0"/>
    </xf>
    <xf numFmtId="165" fontId="13" fillId="0" borderId="0" xfId="47" applyNumberFormat="1" applyFont="1" applyFill="1" applyAlignment="1">
      <alignment horizontal="right" vertical="center"/>
    </xf>
    <xf numFmtId="165" fontId="5" fillId="0" borderId="35" xfId="47" applyNumberFormat="1" applyFont="1" applyFill="1" applyBorder="1" applyAlignment="1">
      <alignment vertical="center"/>
    </xf>
    <xf numFmtId="165" fontId="5" fillId="0" borderId="45" xfId="47" applyNumberFormat="1" applyFont="1" applyFill="1" applyBorder="1" applyAlignment="1">
      <alignment vertical="center"/>
    </xf>
    <xf numFmtId="165" fontId="5" fillId="0" borderId="59" xfId="47" applyNumberFormat="1" applyFont="1" applyFill="1" applyBorder="1" applyAlignment="1">
      <alignment vertical="center"/>
    </xf>
    <xf numFmtId="165" fontId="13" fillId="0" borderId="47" xfId="47" applyNumberFormat="1" applyFont="1" applyFill="1" applyBorder="1" applyAlignment="1">
      <alignment vertical="center"/>
    </xf>
    <xf numFmtId="3" fontId="0" fillId="0" borderId="11" xfId="41" applyNumberFormat="1" applyFont="1" applyFill="1" applyBorder="1" applyAlignment="1">
      <alignment vertical="center"/>
    </xf>
    <xf numFmtId="3" fontId="7" fillId="0" borderId="39" xfId="42" applyNumberFormat="1" applyFont="1" applyFill="1" applyBorder="1" applyAlignment="1">
      <alignment horizontal="center" vertical="center"/>
    </xf>
    <xf numFmtId="3" fontId="8" fillId="0" borderId="0" xfId="52" applyNumberFormat="1" applyFont="1" applyAlignment="1">
      <alignment horizontal="left"/>
    </xf>
    <xf numFmtId="3" fontId="7" fillId="0" borderId="0" xfId="52" applyNumberFormat="1" applyFont="1" applyBorder="1" applyAlignment="1">
      <alignment vertical="center"/>
    </xf>
    <xf numFmtId="3" fontId="7" fillId="0" borderId="0" xfId="52" applyNumberFormat="1" applyFont="1" applyFill="1" applyBorder="1" applyAlignment="1">
      <alignment vertical="center"/>
    </xf>
    <xf numFmtId="3" fontId="5" fillId="0" borderId="0" xfId="52" applyNumberFormat="1" applyFont="1"/>
    <xf numFmtId="3" fontId="5" fillId="0" borderId="0" xfId="52" applyNumberFormat="1" applyFont="1" applyAlignment="1"/>
    <xf numFmtId="3" fontId="16" fillId="0" borderId="0" xfId="52" applyNumberFormat="1" applyFont="1" applyBorder="1" applyAlignment="1">
      <alignment horizontal="center" vertical="center"/>
    </xf>
    <xf numFmtId="0" fontId="16" fillId="0" borderId="0" xfId="52" applyFont="1" applyBorder="1" applyAlignment="1">
      <alignment horizontal="center" vertical="center"/>
    </xf>
    <xf numFmtId="3" fontId="10" fillId="0" borderId="0" xfId="52" applyNumberFormat="1" applyFont="1" applyBorder="1" applyAlignment="1">
      <alignment vertical="center" wrapText="1"/>
    </xf>
    <xf numFmtId="3" fontId="10" fillId="0" borderId="0" xfId="52" applyNumberFormat="1" applyFont="1" applyBorder="1" applyAlignment="1"/>
    <xf numFmtId="3" fontId="5" fillId="0" borderId="0" xfId="26" applyNumberFormat="1" applyFont="1" applyAlignment="1">
      <alignment horizontal="right"/>
    </xf>
    <xf numFmtId="0" fontId="5" fillId="0" borderId="16" xfId="52" applyFont="1" applyBorder="1" applyAlignment="1">
      <alignment vertical="center"/>
    </xf>
    <xf numFmtId="3" fontId="5" fillId="0" borderId="11" xfId="52" applyNumberFormat="1" applyFont="1" applyFill="1" applyBorder="1" applyAlignment="1">
      <alignment vertical="center"/>
    </xf>
    <xf numFmtId="165" fontId="5" fillId="0" borderId="11" xfId="47" applyNumberFormat="1" applyFont="1" applyBorder="1" applyAlignment="1">
      <alignment vertical="center"/>
    </xf>
    <xf numFmtId="3" fontId="5" fillId="0" borderId="11" xfId="52" applyNumberFormat="1" applyFont="1" applyBorder="1" applyAlignment="1">
      <alignment vertical="center"/>
    </xf>
    <xf numFmtId="3" fontId="5" fillId="0" borderId="13" xfId="52" applyNumberFormat="1" applyFont="1" applyBorder="1" applyAlignment="1">
      <alignment vertical="center" wrapText="1"/>
    </xf>
    <xf numFmtId="3" fontId="5" fillId="0" borderId="10" xfId="52" applyNumberFormat="1" applyFont="1" applyBorder="1" applyAlignment="1">
      <alignment vertical="center"/>
    </xf>
    <xf numFmtId="3" fontId="7" fillId="0" borderId="0" xfId="52" applyNumberFormat="1" applyFont="1" applyAlignment="1">
      <alignment vertical="center"/>
    </xf>
    <xf numFmtId="3" fontId="5" fillId="0" borderId="10" xfId="52" applyNumberFormat="1" applyFont="1" applyFill="1" applyBorder="1" applyAlignment="1">
      <alignment vertical="center"/>
    </xf>
    <xf numFmtId="3" fontId="5" fillId="0" borderId="31" xfId="52" applyNumberFormat="1" applyFont="1" applyBorder="1" applyAlignment="1">
      <alignment vertical="center"/>
    </xf>
    <xf numFmtId="0" fontId="7" fillId="0" borderId="14" xfId="52" applyFont="1" applyBorder="1" applyAlignment="1">
      <alignment vertical="center"/>
    </xf>
    <xf numFmtId="3" fontId="7" fillId="0" borderId="15" xfId="52" applyNumberFormat="1" applyFont="1" applyFill="1" applyBorder="1" applyAlignment="1">
      <alignment vertical="center"/>
    </xf>
    <xf numFmtId="165" fontId="7" fillId="0" borderId="15" xfId="47" applyNumberFormat="1" applyFont="1" applyBorder="1" applyAlignment="1">
      <alignment vertical="center"/>
    </xf>
    <xf numFmtId="3" fontId="7" fillId="0" borderId="15" xfId="52" applyNumberFormat="1" applyFont="1" applyBorder="1" applyAlignment="1">
      <alignment vertical="center"/>
    </xf>
    <xf numFmtId="3" fontId="5" fillId="0" borderId="16" xfId="52" applyNumberFormat="1" applyFont="1" applyBorder="1" applyAlignment="1">
      <alignment vertical="center" wrapText="1"/>
    </xf>
    <xf numFmtId="3" fontId="5" fillId="0" borderId="13" xfId="52" applyNumberFormat="1" applyFont="1" applyFill="1" applyBorder="1" applyAlignment="1">
      <alignment vertical="center" wrapText="1"/>
    </xf>
    <xf numFmtId="3" fontId="7" fillId="0" borderId="14" xfId="52" applyNumberFormat="1" applyFont="1" applyBorder="1" applyAlignment="1">
      <alignment vertical="center" wrapText="1"/>
    </xf>
    <xf numFmtId="3" fontId="10" fillId="0" borderId="0" xfId="52" applyNumberFormat="1" applyFont="1" applyAlignment="1">
      <alignment vertical="center"/>
    </xf>
    <xf numFmtId="166" fontId="10" fillId="0" borderId="0" xfId="52" applyNumberFormat="1" applyFont="1" applyAlignment="1">
      <alignment vertical="center"/>
    </xf>
    <xf numFmtId="3" fontId="5" fillId="0" borderId="0" xfId="52" applyNumberFormat="1" applyFont="1" applyBorder="1" applyAlignment="1"/>
    <xf numFmtId="3" fontId="5" fillId="0" borderId="0" xfId="52" applyNumberFormat="1" applyFont="1" applyBorder="1" applyAlignment="1">
      <alignment wrapText="1"/>
    </xf>
    <xf numFmtId="3" fontId="5" fillId="0" borderId="0" xfId="52" applyNumberFormat="1" applyFont="1" applyBorder="1"/>
    <xf numFmtId="3" fontId="10" fillId="0" borderId="0" xfId="52" applyNumberFormat="1" applyFont="1" applyBorder="1"/>
    <xf numFmtId="3" fontId="5" fillId="0" borderId="0" xfId="52" applyNumberFormat="1" applyFont="1" applyBorder="1" applyAlignment="1">
      <alignment vertical="center" wrapText="1"/>
    </xf>
    <xf numFmtId="3" fontId="5" fillId="0" borderId="0" xfId="52" applyNumberFormat="1" applyFont="1" applyBorder="1" applyAlignment="1">
      <alignment horizontal="left" wrapText="1"/>
    </xf>
    <xf numFmtId="3" fontId="5" fillId="0" borderId="0" xfId="42" applyNumberFormat="1" applyFont="1" applyAlignment="1">
      <alignment horizontal="centerContinuous"/>
    </xf>
    <xf numFmtId="3" fontId="5" fillId="0" borderId="0" xfId="42" applyNumberFormat="1" applyFont="1"/>
    <xf numFmtId="3" fontId="42" fillId="0" borderId="0" xfId="42" applyNumberFormat="1" applyFont="1" applyAlignment="1"/>
    <xf numFmtId="3" fontId="5" fillId="0" borderId="0" xfId="42" applyNumberFormat="1" applyFont="1" applyAlignment="1"/>
    <xf numFmtId="3" fontId="7" fillId="0" borderId="0" xfId="42" applyNumberFormat="1" applyFont="1" applyAlignment="1">
      <alignment horizontal="centerContinuous"/>
    </xf>
    <xf numFmtId="3" fontId="5" fillId="0" borderId="0" xfId="42" applyNumberFormat="1" applyFont="1" applyAlignment="1">
      <alignment horizontal="right"/>
    </xf>
    <xf numFmtId="3" fontId="7" fillId="0" borderId="28" xfId="42" applyNumberFormat="1" applyFont="1" applyBorder="1" applyAlignment="1">
      <alignment horizontal="center" vertical="center"/>
    </xf>
    <xf numFmtId="3" fontId="7" fillId="0" borderId="29" xfId="42" applyNumberFormat="1" applyFont="1" applyBorder="1" applyAlignment="1">
      <alignment vertical="center"/>
    </xf>
    <xf numFmtId="3" fontId="7" fillId="0" borderId="29" xfId="42" applyNumberFormat="1" applyFont="1" applyBorder="1" applyAlignment="1">
      <alignment horizontal="right" vertical="center" wrapText="1"/>
    </xf>
    <xf numFmtId="3" fontId="7" fillId="0" borderId="0" xfId="42" applyNumberFormat="1" applyFont="1" applyAlignment="1">
      <alignment vertical="center"/>
    </xf>
    <xf numFmtId="3" fontId="5" fillId="0" borderId="16" xfId="42" applyNumberFormat="1" applyFont="1" applyBorder="1" applyAlignment="1">
      <alignment horizontal="center"/>
    </xf>
    <xf numFmtId="3" fontId="5" fillId="0" borderId="11" xfId="42" applyNumberFormat="1" applyFont="1" applyBorder="1"/>
    <xf numFmtId="3" fontId="5" fillId="0" borderId="11" xfId="47" applyNumberFormat="1" applyFont="1" applyFill="1" applyBorder="1"/>
    <xf numFmtId="3" fontId="5" fillId="0" borderId="13" xfId="42" applyNumberFormat="1" applyFont="1" applyBorder="1" applyAlignment="1">
      <alignment horizontal="center"/>
    </xf>
    <xf numFmtId="3" fontId="5" fillId="0" borderId="10" xfId="42" applyNumberFormat="1" applyFont="1" applyBorder="1"/>
    <xf numFmtId="3" fontId="5" fillId="0" borderId="10" xfId="47" applyNumberFormat="1" applyFont="1" applyBorder="1"/>
    <xf numFmtId="165" fontId="5" fillId="0" borderId="18" xfId="47" applyNumberFormat="1" applyFont="1" applyBorder="1"/>
    <xf numFmtId="3" fontId="5" fillId="0" borderId="12" xfId="42" applyNumberFormat="1" applyFont="1" applyBorder="1" applyAlignment="1">
      <alignment horizontal="center"/>
    </xf>
    <xf numFmtId="3" fontId="5" fillId="0" borderId="17" xfId="42" applyNumberFormat="1" applyFont="1" applyBorder="1"/>
    <xf numFmtId="3" fontId="5" fillId="0" borderId="17" xfId="47" applyNumberFormat="1" applyFont="1" applyBorder="1"/>
    <xf numFmtId="165" fontId="5" fillId="0" borderId="17" xfId="47" applyNumberFormat="1" applyFont="1" applyBorder="1"/>
    <xf numFmtId="3" fontId="7" fillId="0" borderId="14" xfId="42" applyNumberFormat="1" applyFont="1" applyBorder="1" applyAlignment="1">
      <alignment horizontal="center" vertical="center"/>
    </xf>
    <xf numFmtId="3" fontId="7" fillId="0" borderId="15" xfId="42" applyNumberFormat="1" applyFont="1" applyBorder="1" applyAlignment="1">
      <alignment vertical="center"/>
    </xf>
    <xf numFmtId="3" fontId="43" fillId="0" borderId="15" xfId="26" applyNumberFormat="1" applyFont="1" applyBorder="1" applyAlignment="1">
      <alignment vertical="center"/>
    </xf>
    <xf numFmtId="165" fontId="43" fillId="0" borderId="15" xfId="47" applyNumberFormat="1" applyFont="1" applyBorder="1" applyAlignment="1">
      <alignment vertical="center"/>
    </xf>
    <xf numFmtId="3" fontId="5" fillId="0" borderId="0" xfId="42" applyNumberFormat="1" applyFont="1" applyAlignment="1">
      <alignment vertical="center"/>
    </xf>
    <xf numFmtId="3" fontId="5" fillId="0" borderId="0" xfId="42" applyNumberFormat="1" applyFont="1" applyAlignment="1">
      <alignment horizontal="center"/>
    </xf>
    <xf numFmtId="0" fontId="5" fillId="0" borderId="0" xfId="42" applyFont="1" applyFill="1" applyAlignment="1">
      <alignment horizontal="center"/>
    </xf>
    <xf numFmtId="0" fontId="7" fillId="0" borderId="0" xfId="42" applyFont="1" applyFill="1" applyAlignment="1">
      <alignment horizontal="centerContinuous"/>
    </xf>
    <xf numFmtId="0" fontId="7" fillId="0" borderId="21" xfId="42" applyFont="1" applyFill="1" applyBorder="1" applyAlignment="1">
      <alignment horizontal="left" vertical="center"/>
    </xf>
    <xf numFmtId="0" fontId="7" fillId="0" borderId="0" xfId="42" applyFont="1" applyBorder="1" applyAlignment="1">
      <alignment vertical="center" wrapText="1"/>
    </xf>
    <xf numFmtId="0" fontId="5" fillId="0" borderId="24" xfId="42" applyFont="1" applyFill="1" applyBorder="1"/>
    <xf numFmtId="0" fontId="7" fillId="0" borderId="21" xfId="42" applyFont="1" applyFill="1" applyBorder="1"/>
    <xf numFmtId="0" fontId="5" fillId="0" borderId="0" xfId="42" applyFont="1" applyFill="1" applyBorder="1" applyAlignment="1">
      <alignment horizontal="center"/>
    </xf>
    <xf numFmtId="0" fontId="5" fillId="0" borderId="13" xfId="42" applyFont="1" applyFill="1" applyBorder="1" applyAlignment="1">
      <alignment vertical="center"/>
    </xf>
    <xf numFmtId="0" fontId="5" fillId="0" borderId="10" xfId="42" applyFont="1" applyFill="1" applyBorder="1" applyAlignment="1">
      <alignment horizontal="center" vertical="center"/>
    </xf>
    <xf numFmtId="0" fontId="5" fillId="0" borderId="22" xfId="42" applyFont="1" applyBorder="1" applyAlignment="1">
      <alignment vertical="center"/>
    </xf>
    <xf numFmtId="165" fontId="5" fillId="0" borderId="46" xfId="47" applyNumberFormat="1" applyFont="1" applyFill="1" applyBorder="1" applyAlignment="1">
      <alignment vertical="center"/>
    </xf>
    <xf numFmtId="0" fontId="5" fillId="0" borderId="0" xfId="42" applyFont="1" applyFill="1" applyAlignment="1">
      <alignment vertical="center"/>
    </xf>
    <xf numFmtId="0" fontId="5" fillId="0" borderId="12" xfId="42" applyFont="1" applyFill="1" applyBorder="1" applyAlignment="1">
      <alignment vertical="center"/>
    </xf>
    <xf numFmtId="0" fontId="5" fillId="0" borderId="17" xfId="42" applyFont="1" applyFill="1" applyBorder="1" applyAlignment="1">
      <alignment horizontal="center" vertical="center"/>
    </xf>
    <xf numFmtId="0" fontId="5" fillId="0" borderId="23" xfId="42" applyFont="1" applyBorder="1" applyAlignment="1">
      <alignment vertical="center"/>
    </xf>
    <xf numFmtId="165" fontId="5" fillId="0" borderId="53" xfId="47" applyNumberFormat="1" applyFont="1" applyFill="1" applyBorder="1" applyAlignment="1">
      <alignment vertical="center"/>
    </xf>
    <xf numFmtId="0" fontId="7" fillId="0" borderId="14" xfId="42" applyFont="1" applyFill="1" applyBorder="1" applyAlignment="1">
      <alignment vertical="center"/>
    </xf>
    <xf numFmtId="0" fontId="7" fillId="0" borderId="15" xfId="42" applyFont="1" applyFill="1" applyBorder="1" applyAlignment="1">
      <alignment horizontal="center" vertical="center"/>
    </xf>
    <xf numFmtId="3" fontId="7" fillId="0" borderId="15" xfId="42" applyNumberFormat="1" applyFont="1" applyFill="1" applyBorder="1" applyAlignment="1">
      <alignment vertical="center"/>
    </xf>
    <xf numFmtId="165" fontId="7" fillId="0" borderId="56" xfId="47" applyNumberFormat="1" applyFont="1" applyFill="1" applyBorder="1" applyAlignment="1">
      <alignment vertical="center"/>
    </xf>
    <xf numFmtId="165" fontId="7" fillId="0" borderId="47" xfId="47" applyNumberFormat="1" applyFont="1" applyFill="1" applyBorder="1" applyAlignment="1">
      <alignment vertical="center"/>
    </xf>
    <xf numFmtId="0" fontId="7" fillId="0" borderId="0" xfId="42" applyFont="1" applyFill="1" applyAlignment="1">
      <alignment vertical="center"/>
    </xf>
    <xf numFmtId="0" fontId="5" fillId="0" borderId="21" xfId="42" applyFont="1" applyFill="1" applyBorder="1"/>
    <xf numFmtId="0" fontId="5" fillId="0" borderId="0" xfId="42" applyFont="1" applyFill="1" applyBorder="1" applyAlignment="1"/>
    <xf numFmtId="0" fontId="5" fillId="0" borderId="42" xfId="42" applyFont="1" applyFill="1" applyBorder="1" applyAlignment="1"/>
    <xf numFmtId="165" fontId="5" fillId="0" borderId="42" xfId="47" applyNumberFormat="1" applyFont="1" applyFill="1" applyBorder="1" applyAlignment="1"/>
    <xf numFmtId="0" fontId="7" fillId="0" borderId="0" xfId="42" applyFont="1" applyFill="1" applyBorder="1" applyAlignment="1">
      <alignment horizontal="center"/>
    </xf>
    <xf numFmtId="0" fontId="7" fillId="0" borderId="0" xfId="42" applyFont="1" applyFill="1" applyBorder="1" applyAlignment="1"/>
    <xf numFmtId="0" fontId="7" fillId="0" borderId="41" xfId="42" applyFont="1" applyFill="1" applyBorder="1" applyAlignment="1"/>
    <xf numFmtId="165" fontId="7" fillId="0" borderId="41" xfId="47" applyNumberFormat="1" applyFont="1" applyFill="1" applyBorder="1" applyAlignment="1"/>
    <xf numFmtId="3" fontId="5" fillId="0" borderId="10" xfId="42" applyNumberFormat="1" applyFont="1" applyBorder="1" applyAlignment="1">
      <alignment vertical="center"/>
    </xf>
    <xf numFmtId="0" fontId="7" fillId="0" borderId="0" xfId="42" applyFont="1" applyFill="1" applyBorder="1" applyAlignment="1">
      <alignment vertical="center"/>
    </xf>
    <xf numFmtId="0" fontId="7" fillId="0" borderId="0" xfId="42" applyFont="1" applyFill="1" applyBorder="1" applyAlignment="1">
      <alignment horizontal="center" vertical="center"/>
    </xf>
    <xf numFmtId="3" fontId="7" fillId="0" borderId="0" xfId="42" applyNumberFormat="1" applyFont="1" applyFill="1" applyBorder="1" applyAlignment="1">
      <alignment vertical="center"/>
    </xf>
    <xf numFmtId="165" fontId="7" fillId="0" borderId="0" xfId="47" applyNumberFormat="1" applyFont="1" applyFill="1" applyBorder="1" applyAlignment="1">
      <alignment vertical="center"/>
    </xf>
    <xf numFmtId="165" fontId="5" fillId="0" borderId="0" xfId="47" applyNumberFormat="1" applyFont="1" applyFill="1" applyAlignment="1">
      <alignment vertical="center"/>
    </xf>
    <xf numFmtId="3" fontId="7" fillId="0" borderId="0" xfId="42" applyNumberFormat="1" applyFont="1" applyFill="1"/>
    <xf numFmtId="0" fontId="4" fillId="0" borderId="0" xfId="42" applyFill="1" applyAlignment="1"/>
    <xf numFmtId="0" fontId="5" fillId="0" borderId="0" xfId="42" applyFont="1" applyFill="1" applyAlignment="1">
      <alignment horizontal="right"/>
    </xf>
    <xf numFmtId="0" fontId="4" fillId="0" borderId="0" xfId="42" applyFill="1"/>
    <xf numFmtId="0" fontId="13" fillId="0" borderId="0" xfId="42" applyFont="1" applyFill="1" applyAlignment="1">
      <alignment horizontal="right"/>
    </xf>
    <xf numFmtId="0" fontId="5" fillId="0" borderId="37" xfId="42" applyFont="1" applyFill="1" applyBorder="1"/>
    <xf numFmtId="0" fontId="5" fillId="0" borderId="34" xfId="42" applyFont="1" applyFill="1" applyBorder="1"/>
    <xf numFmtId="0" fontId="5" fillId="0" borderId="36" xfId="42" applyFont="1" applyFill="1" applyBorder="1"/>
    <xf numFmtId="0" fontId="7" fillId="0" borderId="16" xfId="40" applyFont="1" applyFill="1" applyBorder="1" applyAlignment="1">
      <alignment horizontal="left" vertical="center" wrapText="1"/>
    </xf>
    <xf numFmtId="3" fontId="7" fillId="0" borderId="11" xfId="42" applyNumberFormat="1" applyFont="1" applyFill="1" applyBorder="1" applyAlignment="1">
      <alignment vertical="center" wrapText="1"/>
    </xf>
    <xf numFmtId="0" fontId="11" fillId="0" borderId="11" xfId="42" applyFont="1" applyFill="1" applyBorder="1"/>
    <xf numFmtId="0" fontId="4" fillId="0" borderId="35" xfId="42" applyFill="1" applyBorder="1"/>
    <xf numFmtId="0" fontId="5" fillId="0" borderId="33" xfId="42" applyFont="1" applyFill="1" applyBorder="1"/>
    <xf numFmtId="3" fontId="5" fillId="0" borderId="10" xfId="26" applyNumberFormat="1" applyFont="1" applyFill="1" applyBorder="1" applyAlignment="1">
      <alignment horizontal="right" vertical="center"/>
    </xf>
    <xf numFmtId="165" fontId="5" fillId="0" borderId="10" xfId="47" applyNumberFormat="1" applyFont="1" applyFill="1" applyBorder="1" applyAlignment="1">
      <alignment horizontal="right" vertical="center"/>
    </xf>
    <xf numFmtId="165" fontId="5" fillId="0" borderId="45" xfId="47" applyNumberFormat="1" applyFont="1" applyFill="1" applyBorder="1" applyAlignment="1">
      <alignment horizontal="right" vertical="center"/>
    </xf>
    <xf numFmtId="3" fontId="4" fillId="0" borderId="0" xfId="42" applyNumberFormat="1" applyFill="1"/>
    <xf numFmtId="0" fontId="0" fillId="0" borderId="13" xfId="42" applyFont="1" applyFill="1" applyBorder="1"/>
    <xf numFmtId="0" fontId="7" fillId="0" borderId="14" xfId="40" applyFont="1" applyFill="1" applyBorder="1" applyAlignment="1">
      <alignment horizontal="left" vertical="center" wrapText="1"/>
    </xf>
    <xf numFmtId="3" fontId="7" fillId="0" borderId="56" xfId="40" applyNumberFormat="1" applyFont="1" applyFill="1" applyBorder="1" applyAlignment="1">
      <alignment horizontal="right" vertical="center" wrapText="1"/>
    </xf>
    <xf numFmtId="165" fontId="7" fillId="0" borderId="15" xfId="47" applyNumberFormat="1" applyFont="1" applyFill="1" applyBorder="1" applyAlignment="1">
      <alignment horizontal="right" vertical="center"/>
    </xf>
    <xf numFmtId="165" fontId="7" fillId="0" borderId="47" xfId="47" applyNumberFormat="1" applyFont="1" applyFill="1" applyBorder="1" applyAlignment="1">
      <alignment horizontal="right" vertical="center"/>
    </xf>
    <xf numFmtId="0" fontId="7" fillId="0" borderId="21" xfId="40" applyFont="1" applyFill="1" applyBorder="1" applyAlignment="1">
      <alignment horizontal="left" vertical="center" wrapText="1"/>
    </xf>
    <xf numFmtId="3" fontId="7" fillId="0" borderId="0" xfId="40" applyNumberFormat="1" applyFont="1" applyFill="1" applyBorder="1" applyAlignment="1">
      <alignment horizontal="left" vertical="center" wrapText="1"/>
    </xf>
    <xf numFmtId="3" fontId="7" fillId="0" borderId="0" xfId="26" applyNumberFormat="1" applyFont="1" applyFill="1" applyBorder="1" applyAlignment="1">
      <alignment horizontal="right" vertical="center"/>
    </xf>
    <xf numFmtId="165" fontId="7" fillId="0" borderId="0" xfId="47" applyNumberFormat="1" applyFont="1" applyFill="1" applyBorder="1" applyAlignment="1">
      <alignment horizontal="right" vertical="center"/>
    </xf>
    <xf numFmtId="3" fontId="7" fillId="0" borderId="0" xfId="26" applyNumberFormat="1" applyFont="1" applyFill="1" applyBorder="1" applyAlignment="1">
      <alignment vertical="center"/>
    </xf>
    <xf numFmtId="3" fontId="11" fillId="0" borderId="0" xfId="40" applyNumberFormat="1" applyFont="1" applyFill="1" applyAlignment="1">
      <alignment horizontal="right"/>
    </xf>
    <xf numFmtId="3" fontId="9" fillId="0" borderId="0" xfId="0" applyNumberFormat="1" applyFont="1" applyFill="1"/>
    <xf numFmtId="3" fontId="9" fillId="0" borderId="0" xfId="40" applyNumberFormat="1" applyFont="1" applyFill="1" applyAlignment="1">
      <alignment horizontal="right"/>
    </xf>
    <xf numFmtId="0" fontId="20" fillId="0" borderId="0" xfId="42" applyFont="1" applyFill="1"/>
    <xf numFmtId="3" fontId="20" fillId="0" borderId="0" xfId="42" applyNumberFormat="1" applyFont="1" applyFill="1"/>
    <xf numFmtId="3" fontId="5" fillId="0" borderId="10" xfId="26" applyNumberFormat="1" applyFont="1" applyFill="1" applyBorder="1" applyAlignment="1">
      <alignment vertical="center"/>
    </xf>
    <xf numFmtId="0" fontId="4" fillId="0" borderId="0" xfId="42" applyFont="1" applyFill="1"/>
    <xf numFmtId="0" fontId="7" fillId="0" borderId="14" xfId="42" applyFont="1" applyFill="1" applyBorder="1" applyAlignment="1">
      <alignment vertical="center" wrapText="1"/>
    </xf>
    <xf numFmtId="3" fontId="7" fillId="0" borderId="56" xfId="42" applyNumberFormat="1" applyFont="1" applyFill="1" applyBorder="1" applyAlignment="1">
      <alignment vertical="center" wrapText="1"/>
    </xf>
    <xf numFmtId="0" fontId="7" fillId="0" borderId="0" xfId="42" applyFont="1" applyFill="1" applyBorder="1" applyAlignment="1">
      <alignment vertical="center" wrapText="1"/>
    </xf>
    <xf numFmtId="3" fontId="7" fillId="0" borderId="0" xfId="42" applyNumberFormat="1" applyFont="1" applyFill="1" applyBorder="1" applyAlignment="1">
      <alignment vertical="center" wrapText="1"/>
    </xf>
    <xf numFmtId="0" fontId="11" fillId="0" borderId="0" xfId="42" applyFont="1" applyFill="1"/>
    <xf numFmtId="3" fontId="11" fillId="0" borderId="0" xfId="42" applyNumberFormat="1" applyFont="1" applyFill="1"/>
    <xf numFmtId="0" fontId="19" fillId="0" borderId="0" xfId="53"/>
    <xf numFmtId="3" fontId="16" fillId="0" borderId="0" xfId="42" applyNumberFormat="1" applyFont="1" applyAlignment="1">
      <alignment horizontal="center" vertical="center" wrapText="1"/>
    </xf>
    <xf numFmtId="0" fontId="19" fillId="0" borderId="0" xfId="53" applyFont="1" applyFill="1" applyAlignment="1">
      <alignment horizontal="right"/>
    </xf>
    <xf numFmtId="0" fontId="44" fillId="0" borderId="0" xfId="53" applyFont="1" applyAlignment="1">
      <alignment horizontal="right"/>
    </xf>
    <xf numFmtId="0" fontId="19" fillId="0" borderId="0" xfId="53" applyBorder="1"/>
    <xf numFmtId="165" fontId="15" fillId="0" borderId="32" xfId="47" applyNumberFormat="1" applyFont="1" applyFill="1" applyBorder="1"/>
    <xf numFmtId="0" fontId="45" fillId="0" borderId="0" xfId="53" applyFont="1" applyBorder="1"/>
    <xf numFmtId="3" fontId="45" fillId="0" borderId="0" xfId="53" applyNumberFormat="1" applyFont="1"/>
    <xf numFmtId="0" fontId="45" fillId="0" borderId="0" xfId="53" applyFont="1"/>
    <xf numFmtId="0" fontId="46" fillId="0" borderId="13" xfId="53" applyFont="1" applyBorder="1"/>
    <xf numFmtId="0" fontId="5" fillId="0" borderId="10" xfId="53" applyFont="1" applyBorder="1"/>
    <xf numFmtId="3" fontId="5" fillId="0" borderId="10" xfId="47" applyNumberFormat="1" applyFont="1" applyFill="1" applyBorder="1"/>
    <xf numFmtId="165" fontId="5" fillId="0" borderId="45" xfId="47" applyNumberFormat="1" applyFont="1" applyFill="1" applyBorder="1"/>
    <xf numFmtId="0" fontId="46" fillId="0" borderId="0" xfId="53" applyFont="1" applyBorder="1"/>
    <xf numFmtId="0" fontId="46" fillId="0" borderId="0" xfId="53" applyFont="1"/>
    <xf numFmtId="0" fontId="46" fillId="0" borderId="21" xfId="53" applyFont="1" applyBorder="1"/>
    <xf numFmtId="0" fontId="7" fillId="0" borderId="0" xfId="53" applyFont="1" applyBorder="1" applyAlignment="1">
      <alignment horizontal="left"/>
    </xf>
    <xf numFmtId="0" fontId="15" fillId="0" borderId="13" xfId="53" applyFont="1" applyBorder="1"/>
    <xf numFmtId="3" fontId="15" fillId="0" borderId="10" xfId="47" applyNumberFormat="1" applyFont="1" applyFill="1" applyBorder="1"/>
    <xf numFmtId="3" fontId="7" fillId="0" borderId="10" xfId="53" applyNumberFormat="1" applyFont="1" applyFill="1" applyBorder="1"/>
    <xf numFmtId="3" fontId="48" fillId="0" borderId="22" xfId="53" applyNumberFormat="1" applyFont="1" applyFill="1" applyBorder="1"/>
    <xf numFmtId="0" fontId="49" fillId="0" borderId="14" xfId="53" applyFont="1" applyBorder="1"/>
    <xf numFmtId="0" fontId="16" fillId="0" borderId="15" xfId="53" applyFont="1" applyBorder="1" applyAlignment="1">
      <alignment horizontal="left"/>
    </xf>
    <xf numFmtId="3" fontId="16" fillId="0" borderId="15" xfId="53" applyNumberFormat="1" applyFont="1" applyFill="1" applyBorder="1"/>
    <xf numFmtId="0" fontId="49" fillId="0" borderId="0" xfId="53" applyFont="1" applyBorder="1"/>
    <xf numFmtId="0" fontId="49" fillId="0" borderId="0" xfId="53" applyFont="1"/>
    <xf numFmtId="0" fontId="19" fillId="0" borderId="0" xfId="53" applyFill="1"/>
    <xf numFmtId="0" fontId="9" fillId="0" borderId="0" xfId="54" applyFont="1"/>
    <xf numFmtId="3" fontId="16" fillId="0" borderId="0" xfId="42" applyNumberFormat="1" applyFont="1" applyFill="1" applyAlignment="1">
      <alignment horizontal="center" vertical="center"/>
    </xf>
    <xf numFmtId="3" fontId="50" fillId="0" borderId="0" xfId="42" applyNumberFormat="1" applyFont="1" applyAlignment="1">
      <alignment horizontal="right" vertical="center"/>
    </xf>
    <xf numFmtId="0" fontId="16" fillId="0" borderId="11" xfId="42" applyFont="1" applyFill="1" applyBorder="1" applyAlignment="1">
      <alignment horizontal="center" vertical="center" wrapText="1"/>
    </xf>
    <xf numFmtId="0" fontId="42" fillId="0" borderId="0" xfId="54" applyFont="1"/>
    <xf numFmtId="0" fontId="15" fillId="0" borderId="13" xfId="53" applyFont="1" applyBorder="1" applyAlignment="1"/>
    <xf numFmtId="0" fontId="51" fillId="0" borderId="10" xfId="53" applyFont="1" applyFill="1" applyBorder="1"/>
    <xf numFmtId="0" fontId="51" fillId="0" borderId="0" xfId="54" applyFont="1"/>
    <xf numFmtId="0" fontId="7" fillId="0" borderId="13" xfId="53" applyFont="1" applyBorder="1"/>
    <xf numFmtId="3" fontId="7" fillId="0" borderId="10" xfId="53" applyNumberFormat="1" applyFont="1" applyBorder="1"/>
    <xf numFmtId="0" fontId="5" fillId="0" borderId="13" xfId="53" applyFont="1" applyFill="1" applyBorder="1"/>
    <xf numFmtId="3" fontId="5" fillId="0" borderId="10" xfId="47" applyNumberFormat="1" applyFont="1" applyFill="1" applyBorder="1" applyAlignment="1">
      <alignment horizontal="right"/>
    </xf>
    <xf numFmtId="165" fontId="5" fillId="0" borderId="10" xfId="47" applyNumberFormat="1" applyFont="1" applyFill="1" applyBorder="1" applyAlignment="1">
      <alignment horizontal="right"/>
    </xf>
    <xf numFmtId="3" fontId="9" fillId="0" borderId="0" xfId="54" applyNumberFormat="1" applyFont="1"/>
    <xf numFmtId="3" fontId="5" fillId="0" borderId="10" xfId="53" applyNumberFormat="1" applyFont="1" applyBorder="1"/>
    <xf numFmtId="3" fontId="5" fillId="0" borderId="10" xfId="53" applyNumberFormat="1" applyFont="1" applyFill="1" applyBorder="1"/>
    <xf numFmtId="0" fontId="7" fillId="0" borderId="13" xfId="53" applyFont="1" applyFill="1" applyBorder="1"/>
    <xf numFmtId="0" fontId="5" fillId="0" borderId="13" xfId="53" applyFont="1" applyBorder="1"/>
    <xf numFmtId="3" fontId="15" fillId="0" borderId="10" xfId="53" applyNumberFormat="1" applyFont="1" applyBorder="1"/>
    <xf numFmtId="3" fontId="15" fillId="0" borderId="10" xfId="53" applyNumberFormat="1" applyFont="1" applyFill="1" applyBorder="1"/>
    <xf numFmtId="3" fontId="7" fillId="0" borderId="10" xfId="53" applyNumberFormat="1" applyFont="1" applyBorder="1" applyAlignment="1">
      <alignment horizontal="left"/>
    </xf>
    <xf numFmtId="3" fontId="7" fillId="0" borderId="10" xfId="53" applyNumberFormat="1" applyFont="1" applyFill="1" applyBorder="1" applyAlignment="1">
      <alignment horizontal="left"/>
    </xf>
    <xf numFmtId="0" fontId="16" fillId="0" borderId="14" xfId="53" applyFont="1" applyBorder="1" applyAlignment="1">
      <alignment horizontal="left" wrapText="1"/>
    </xf>
    <xf numFmtId="3" fontId="16" fillId="0" borderId="15" xfId="47" applyNumberFormat="1" applyFont="1" applyFill="1" applyBorder="1"/>
    <xf numFmtId="165" fontId="16" fillId="0" borderId="15" xfId="47" applyNumberFormat="1" applyFont="1" applyFill="1" applyBorder="1"/>
    <xf numFmtId="3" fontId="16" fillId="0" borderId="15" xfId="47" applyNumberFormat="1" applyFont="1" applyFill="1" applyBorder="1" applyAlignment="1">
      <alignment horizontal="right"/>
    </xf>
    <xf numFmtId="0" fontId="52" fillId="0" borderId="14" xfId="53" applyFont="1" applyBorder="1" applyAlignment="1">
      <alignment horizontal="left"/>
    </xf>
    <xf numFmtId="3" fontId="52" fillId="0" borderId="15" xfId="53" applyNumberFormat="1" applyFont="1" applyFill="1" applyBorder="1"/>
    <xf numFmtId="0" fontId="53" fillId="0" borderId="0" xfId="54" applyFont="1"/>
    <xf numFmtId="0" fontId="9" fillId="0" borderId="0" xfId="54" applyFont="1" applyFill="1"/>
    <xf numFmtId="165" fontId="7" fillId="0" borderId="41" xfId="47" applyNumberFormat="1" applyFont="1" applyFill="1" applyBorder="1"/>
    <xf numFmtId="3" fontId="13" fillId="0" borderId="39" xfId="42" applyNumberFormat="1" applyFont="1" applyFill="1" applyBorder="1"/>
    <xf numFmtId="3" fontId="13" fillId="0" borderId="32" xfId="42" applyNumberFormat="1" applyFont="1" applyFill="1" applyBorder="1"/>
    <xf numFmtId="165" fontId="13" fillId="0" borderId="32" xfId="47" applyNumberFormat="1" applyFont="1" applyFill="1" applyBorder="1"/>
    <xf numFmtId="3" fontId="9" fillId="0" borderId="13" xfId="42" applyNumberFormat="1" applyFont="1" applyFill="1" applyBorder="1"/>
    <xf numFmtId="3" fontId="9" fillId="0" borderId="10" xfId="42" applyNumberFormat="1" applyFont="1" applyFill="1" applyBorder="1" applyAlignment="1">
      <alignment horizontal="center"/>
    </xf>
    <xf numFmtId="3" fontId="9" fillId="0" borderId="10" xfId="42" applyNumberFormat="1" applyFont="1" applyFill="1" applyBorder="1"/>
    <xf numFmtId="166" fontId="5" fillId="0" borderId="20" xfId="42" applyNumberFormat="1" applyFont="1" applyFill="1" applyBorder="1"/>
    <xf numFmtId="3" fontId="9" fillId="0" borderId="0" xfId="42" applyNumberFormat="1" applyFont="1" applyFill="1"/>
    <xf numFmtId="166" fontId="5" fillId="0" borderId="0" xfId="42" applyNumberFormat="1" applyFont="1" applyFill="1"/>
    <xf numFmtId="3" fontId="8" fillId="0" borderId="10" xfId="41" applyNumberFormat="1" applyFont="1" applyBorder="1" applyAlignment="1">
      <alignment vertical="center"/>
    </xf>
    <xf numFmtId="3" fontId="8" fillId="0" borderId="13" xfId="41" applyNumberFormat="1" applyFont="1" applyFill="1" applyBorder="1" applyAlignment="1">
      <alignment vertical="center"/>
    </xf>
    <xf numFmtId="3" fontId="5" fillId="0" borderId="32" xfId="41" applyNumberFormat="1" applyFont="1" applyFill="1" applyBorder="1" applyAlignment="1">
      <alignment vertical="center"/>
    </xf>
    <xf numFmtId="0" fontId="5" fillId="0" borderId="19" xfId="41" applyFont="1" applyFill="1" applyBorder="1" applyAlignment="1">
      <alignment vertical="center" wrapText="1"/>
    </xf>
    <xf numFmtId="3" fontId="5" fillId="0" borderId="54" xfId="41" applyNumberFormat="1" applyFont="1" applyFill="1" applyBorder="1" applyAlignment="1">
      <alignment vertical="center" wrapText="1"/>
    </xf>
    <xf numFmtId="3" fontId="5" fillId="0" borderId="20" xfId="41" applyNumberFormat="1" applyFont="1" applyFill="1" applyBorder="1" applyAlignment="1">
      <alignment vertical="center" wrapText="1"/>
    </xf>
    <xf numFmtId="165" fontId="41" fillId="0" borderId="10" xfId="47" applyNumberFormat="1" applyFont="1" applyFill="1" applyBorder="1"/>
    <xf numFmtId="3" fontId="9" fillId="0" borderId="10" xfId="41" applyNumberFormat="1" applyFont="1" applyFill="1" applyBorder="1" applyAlignment="1">
      <alignment vertical="center" wrapText="1"/>
    </xf>
    <xf numFmtId="3" fontId="41" fillId="0" borderId="10" xfId="41" applyNumberFormat="1" applyFont="1" applyFill="1" applyBorder="1" applyAlignment="1">
      <alignment vertical="center" wrapText="1"/>
    </xf>
    <xf numFmtId="165" fontId="40" fillId="0" borderId="10" xfId="47" applyNumberFormat="1" applyFont="1" applyFill="1" applyBorder="1"/>
    <xf numFmtId="3" fontId="40" fillId="0" borderId="10" xfId="41" applyNumberFormat="1" applyFont="1" applyFill="1" applyBorder="1" applyAlignment="1">
      <alignment vertical="center" wrapText="1"/>
    </xf>
    <xf numFmtId="0" fontId="5" fillId="0" borderId="16" xfId="41" applyFont="1" applyFill="1" applyBorder="1" applyAlignment="1">
      <alignment vertical="center" wrapText="1"/>
    </xf>
    <xf numFmtId="3" fontId="5" fillId="0" borderId="11" xfId="41" applyNumberFormat="1" applyFont="1" applyFill="1" applyBorder="1"/>
    <xf numFmtId="0" fontId="13" fillId="0" borderId="0" xfId="0" applyFont="1" applyFill="1" applyAlignment="1">
      <alignment vertical="center"/>
    </xf>
    <xf numFmtId="3" fontId="13" fillId="0" borderId="10" xfId="41" applyNumberFormat="1" applyFont="1" applyFill="1" applyBorder="1" applyAlignment="1">
      <alignment horizontal="right" vertical="center" wrapText="1"/>
    </xf>
    <xf numFmtId="3" fontId="13" fillId="0" borderId="0" xfId="0" applyNumberFormat="1" applyFont="1" applyFill="1" applyAlignment="1">
      <alignment vertical="center"/>
    </xf>
    <xf numFmtId="3" fontId="13" fillId="0" borderId="10" xfId="41" applyNumberFormat="1" applyFont="1" applyFill="1" applyBorder="1" applyAlignment="1">
      <alignment vertical="center"/>
    </xf>
    <xf numFmtId="3" fontId="13" fillId="0" borderId="29" xfId="41" applyNumberFormat="1" applyFont="1" applyFill="1" applyBorder="1" applyAlignment="1">
      <alignment vertical="center"/>
    </xf>
    <xf numFmtId="43" fontId="13" fillId="0" borderId="0" xfId="26" applyFont="1" applyFill="1" applyAlignment="1">
      <alignment vertical="center"/>
    </xf>
    <xf numFmtId="3" fontId="13" fillId="0" borderId="15" xfId="41" applyNumberFormat="1" applyFont="1" applyFill="1" applyBorder="1" applyAlignment="1">
      <alignment vertical="center"/>
    </xf>
    <xf numFmtId="3" fontId="7" fillId="0" borderId="20" xfId="41" applyNumberFormat="1" applyFont="1" applyBorder="1" applyAlignment="1">
      <alignment horizontal="center" vertical="center" wrapText="1"/>
    </xf>
    <xf numFmtId="3" fontId="7" fillId="0" borderId="58" xfId="41" applyNumberFormat="1" applyFont="1" applyBorder="1" applyAlignment="1">
      <alignment horizontal="center" vertical="center" wrapText="1"/>
    </xf>
    <xf numFmtId="0" fontId="7" fillId="0" borderId="0" xfId="42" applyFont="1" applyFill="1" applyBorder="1" applyAlignment="1">
      <alignment horizontal="center" vertical="center" wrapText="1"/>
    </xf>
    <xf numFmtId="0" fontId="16" fillId="0" borderId="39" xfId="42" applyFont="1" applyFill="1" applyBorder="1" applyAlignment="1">
      <alignment horizontal="center" vertical="center"/>
    </xf>
    <xf numFmtId="0" fontId="7" fillId="0" borderId="32" xfId="42" applyFont="1" applyFill="1" applyBorder="1" applyAlignment="1">
      <alignment horizontal="center" vertical="center" wrapText="1"/>
    </xf>
    <xf numFmtId="3" fontId="7" fillId="0" borderId="32" xfId="42" applyNumberFormat="1" applyFont="1" applyFill="1" applyBorder="1" applyAlignment="1">
      <alignment horizontal="center" vertical="center" wrapText="1"/>
    </xf>
    <xf numFmtId="3" fontId="7" fillId="0" borderId="40" xfId="42" applyNumberFormat="1" applyFont="1" applyFill="1" applyBorder="1" applyAlignment="1">
      <alignment horizontal="center" vertical="center" wrapText="1"/>
    </xf>
    <xf numFmtId="3" fontId="16" fillId="0" borderId="0" xfId="42" applyNumberFormat="1" applyFont="1" applyFill="1" applyAlignment="1">
      <alignment horizontal="center" vertical="center" wrapText="1"/>
    </xf>
    <xf numFmtId="0" fontId="7" fillId="0" borderId="39" xfId="42" applyFont="1" applyFill="1" applyBorder="1" applyAlignment="1">
      <alignment horizontal="center" vertical="center"/>
    </xf>
    <xf numFmtId="3" fontId="16" fillId="0" borderId="0" xfId="42" applyNumberFormat="1" applyFont="1" applyAlignment="1">
      <alignment horizontal="center" vertical="center"/>
    </xf>
    <xf numFmtId="3" fontId="7" fillId="0" borderId="20" xfId="42" applyNumberFormat="1" applyFont="1" applyFill="1" applyBorder="1" applyAlignment="1">
      <alignment horizontal="center" vertical="center" wrapText="1"/>
    </xf>
    <xf numFmtId="3" fontId="7" fillId="0" borderId="21" xfId="42" applyNumberFormat="1" applyFont="1" applyFill="1" applyBorder="1"/>
    <xf numFmtId="3" fontId="13" fillId="0" borderId="0" xfId="26" applyNumberFormat="1" applyFont="1" applyAlignment="1">
      <alignment horizontal="right"/>
    </xf>
    <xf numFmtId="3" fontId="5" fillId="0" borderId="17" xfId="52" applyNumberFormat="1" applyFont="1" applyBorder="1" applyAlignment="1">
      <alignment vertical="center"/>
    </xf>
    <xf numFmtId="165" fontId="5" fillId="0" borderId="35" xfId="47" applyNumberFormat="1" applyFont="1" applyBorder="1" applyAlignment="1">
      <alignment vertical="center"/>
    </xf>
    <xf numFmtId="165" fontId="7" fillId="0" borderId="47" xfId="47" applyNumberFormat="1" applyFont="1" applyBorder="1" applyAlignment="1">
      <alignment vertical="center"/>
    </xf>
    <xf numFmtId="3" fontId="13" fillId="0" borderId="0" xfId="42" applyNumberFormat="1" applyFont="1" applyAlignment="1">
      <alignment horizontal="right"/>
    </xf>
    <xf numFmtId="3" fontId="5" fillId="0" borderId="14" xfId="42" applyNumberFormat="1" applyFont="1" applyBorder="1" applyAlignment="1">
      <alignment horizontal="center" vertical="center" wrapText="1"/>
    </xf>
    <xf numFmtId="3" fontId="7" fillId="0" borderId="15" xfId="42" applyNumberFormat="1" applyFont="1" applyBorder="1" applyAlignment="1">
      <alignment horizontal="center" vertical="center" wrapText="1"/>
    </xf>
    <xf numFmtId="3" fontId="7" fillId="0" borderId="62" xfId="42" applyNumberFormat="1" applyFont="1" applyBorder="1" applyAlignment="1">
      <alignment horizontal="center" vertical="center" wrapText="1"/>
    </xf>
    <xf numFmtId="0" fontId="4" fillId="0" borderId="31" xfId="42" applyFill="1" applyBorder="1"/>
    <xf numFmtId="165" fontId="7" fillId="0" borderId="44" xfId="47" applyNumberFormat="1" applyFont="1" applyBorder="1" applyAlignment="1">
      <alignment horizontal="right" vertical="center" wrapText="1"/>
    </xf>
    <xf numFmtId="165" fontId="5" fillId="0" borderId="35" xfId="47" applyNumberFormat="1" applyFont="1" applyFill="1" applyBorder="1"/>
    <xf numFmtId="165" fontId="5" fillId="0" borderId="59" xfId="47" applyNumberFormat="1" applyFont="1" applyBorder="1"/>
    <xf numFmtId="165" fontId="43" fillId="0" borderId="47" xfId="47" applyNumberFormat="1" applyFont="1" applyBorder="1" applyAlignment="1">
      <alignment vertical="center"/>
    </xf>
    <xf numFmtId="165" fontId="7" fillId="0" borderId="15" xfId="47" applyNumberFormat="1" applyFont="1" applyBorder="1" applyAlignment="1">
      <alignment horizontal="right" vertical="center" wrapText="1"/>
    </xf>
    <xf numFmtId="165" fontId="5" fillId="0" borderId="49" xfId="47" applyNumberFormat="1" applyFont="1" applyFill="1" applyBorder="1" applyAlignment="1"/>
    <xf numFmtId="165" fontId="7" fillId="0" borderId="35" xfId="47" applyNumberFormat="1" applyFont="1" applyFill="1" applyBorder="1" applyAlignment="1"/>
    <xf numFmtId="0" fontId="5" fillId="0" borderId="22" xfId="42" applyFont="1" applyFill="1" applyBorder="1" applyAlignment="1">
      <alignment vertical="center"/>
    </xf>
    <xf numFmtId="0" fontId="5" fillId="0" borderId="23" xfId="42" applyFont="1" applyFill="1" applyBorder="1" applyAlignment="1">
      <alignment vertical="center"/>
    </xf>
    <xf numFmtId="3" fontId="5" fillId="0" borderId="10" xfId="42" applyNumberFormat="1" applyFont="1" applyFill="1" applyBorder="1" applyAlignment="1">
      <alignment vertical="center"/>
    </xf>
    <xf numFmtId="3" fontId="5" fillId="0" borderId="17" xfId="42" applyNumberFormat="1" applyFont="1" applyFill="1" applyBorder="1" applyAlignment="1">
      <alignment vertical="center"/>
    </xf>
    <xf numFmtId="165" fontId="7" fillId="0" borderId="24" xfId="47" applyNumberFormat="1" applyFont="1" applyFill="1" applyBorder="1" applyAlignment="1">
      <alignment horizontal="right" vertical="center"/>
    </xf>
    <xf numFmtId="3" fontId="5" fillId="0" borderId="11" xfId="26" applyNumberFormat="1" applyFont="1" applyFill="1" applyBorder="1" applyAlignment="1">
      <alignment vertical="center"/>
    </xf>
    <xf numFmtId="165" fontId="3" fillId="0" borderId="10" xfId="47" applyNumberFormat="1" applyFont="1" applyFill="1" applyBorder="1" applyAlignment="1">
      <alignment horizontal="right" vertical="center"/>
    </xf>
    <xf numFmtId="165" fontId="3" fillId="0" borderId="18" xfId="47" applyNumberFormat="1" applyFont="1" applyFill="1" applyBorder="1" applyAlignment="1">
      <alignment horizontal="right" vertical="center"/>
    </xf>
    <xf numFmtId="165" fontId="3" fillId="0" borderId="17" xfId="47" applyNumberFormat="1" applyFont="1" applyFill="1" applyBorder="1" applyAlignment="1">
      <alignment horizontal="right" vertical="center"/>
    </xf>
    <xf numFmtId="165" fontId="3" fillId="0" borderId="64" xfId="47" applyNumberFormat="1" applyFont="1" applyFill="1" applyBorder="1" applyAlignment="1">
      <alignment horizontal="right" vertical="center"/>
    </xf>
    <xf numFmtId="3" fontId="15" fillId="0" borderId="22" xfId="47" applyNumberFormat="1" applyFont="1" applyFill="1" applyBorder="1"/>
    <xf numFmtId="0" fontId="15" fillId="0" borderId="39" xfId="53" applyFont="1" applyBorder="1"/>
    <xf numFmtId="0" fontId="15" fillId="0" borderId="32" xfId="53" applyFont="1" applyBorder="1"/>
    <xf numFmtId="3" fontId="15" fillId="0" borderId="32" xfId="47" applyNumberFormat="1" applyFont="1" applyFill="1" applyBorder="1"/>
    <xf numFmtId="0" fontId="46" fillId="0" borderId="13" xfId="53" applyFont="1" applyFill="1" applyBorder="1"/>
    <xf numFmtId="0" fontId="5" fillId="0" borderId="10" xfId="53" applyFont="1" applyFill="1" applyBorder="1"/>
    <xf numFmtId="0" fontId="46" fillId="0" borderId="0" xfId="53" applyFont="1" applyFill="1" applyBorder="1"/>
    <xf numFmtId="3" fontId="45" fillId="0" borderId="0" xfId="53" applyNumberFormat="1" applyFont="1" applyFill="1"/>
    <xf numFmtId="0" fontId="46" fillId="0" borderId="0" xfId="53" applyFont="1" applyFill="1"/>
    <xf numFmtId="3" fontId="5" fillId="0" borderId="25" xfId="53" applyNumberFormat="1" applyFont="1" applyFill="1" applyBorder="1"/>
    <xf numFmtId="0" fontId="15" fillId="0" borderId="13" xfId="53" applyFont="1" applyFill="1" applyBorder="1"/>
    <xf numFmtId="0" fontId="15" fillId="0" borderId="10" xfId="53" applyFont="1" applyFill="1" applyBorder="1" applyAlignment="1">
      <alignment wrapText="1"/>
    </xf>
    <xf numFmtId="0" fontId="15" fillId="0" borderId="10" xfId="53" applyFont="1" applyFill="1" applyBorder="1" applyAlignment="1">
      <alignment horizontal="left"/>
    </xf>
    <xf numFmtId="0" fontId="45" fillId="0" borderId="0" xfId="53" applyFont="1" applyFill="1" applyBorder="1"/>
    <xf numFmtId="0" fontId="45" fillId="0" borderId="0" xfId="53" applyFont="1" applyFill="1"/>
    <xf numFmtId="0" fontId="15" fillId="0" borderId="10" xfId="53" applyFont="1" applyFill="1" applyBorder="1"/>
    <xf numFmtId="0" fontId="47" fillId="0" borderId="13" xfId="53" applyFont="1" applyFill="1" applyBorder="1"/>
    <xf numFmtId="0" fontId="48" fillId="0" borderId="10" xfId="53" applyFont="1" applyFill="1" applyBorder="1"/>
    <xf numFmtId="165" fontId="16" fillId="0" borderId="62" xfId="47" applyNumberFormat="1" applyFont="1" applyFill="1" applyBorder="1"/>
    <xf numFmtId="0" fontId="16" fillId="0" borderId="0" xfId="53" applyFont="1" applyBorder="1" applyAlignment="1">
      <alignment horizontal="left"/>
    </xf>
    <xf numFmtId="3" fontId="16" fillId="0" borderId="0" xfId="53" applyNumberFormat="1" applyFont="1" applyFill="1" applyBorder="1"/>
    <xf numFmtId="165" fontId="16" fillId="0" borderId="0" xfId="47" applyNumberFormat="1" applyFont="1" applyFill="1" applyBorder="1"/>
    <xf numFmtId="0" fontId="9" fillId="0" borderId="0" xfId="54" applyFont="1" applyBorder="1"/>
    <xf numFmtId="0" fontId="5" fillId="0" borderId="0" xfId="54" applyFont="1"/>
    <xf numFmtId="0" fontId="16" fillId="0" borderId="16" xfId="53" applyFont="1" applyBorder="1" applyAlignment="1">
      <alignment horizontal="left" vertical="center"/>
    </xf>
    <xf numFmtId="0" fontId="42" fillId="0" borderId="11" xfId="54" applyFont="1" applyBorder="1"/>
    <xf numFmtId="0" fontId="16" fillId="0" borderId="61" xfId="42" applyFont="1" applyFill="1" applyBorder="1" applyAlignment="1">
      <alignment horizontal="center" vertical="center" wrapText="1"/>
    </xf>
    <xf numFmtId="0" fontId="51" fillId="0" borderId="10" xfId="54" applyFont="1" applyBorder="1"/>
    <xf numFmtId="0" fontId="51" fillId="0" borderId="64" xfId="53" applyFont="1" applyFill="1" applyBorder="1"/>
    <xf numFmtId="0" fontId="9" fillId="0" borderId="10" xfId="54" applyFont="1" applyBorder="1"/>
    <xf numFmtId="3" fontId="7" fillId="0" borderId="18" xfId="53" applyNumberFormat="1" applyFont="1" applyBorder="1"/>
    <xf numFmtId="165" fontId="5" fillId="0" borderId="18" xfId="47" applyNumberFormat="1" applyFont="1" applyFill="1" applyBorder="1" applyAlignment="1">
      <alignment horizontal="right"/>
    </xf>
    <xf numFmtId="165" fontId="7" fillId="0" borderId="10" xfId="47" applyNumberFormat="1" applyFont="1" applyBorder="1"/>
    <xf numFmtId="165" fontId="7" fillId="0" borderId="18" xfId="47" applyNumberFormat="1" applyFont="1" applyBorder="1"/>
    <xf numFmtId="0" fontId="0" fillId="0" borderId="21" xfId="0" applyBorder="1"/>
    <xf numFmtId="3" fontId="9" fillId="0" borderId="0" xfId="54" applyNumberFormat="1" applyFont="1" applyFill="1"/>
    <xf numFmtId="0" fontId="9" fillId="0" borderId="10" xfId="54" applyFont="1" applyFill="1" applyBorder="1"/>
    <xf numFmtId="165" fontId="15" fillId="0" borderId="10" xfId="47" applyNumberFormat="1" applyFont="1" applyBorder="1"/>
    <xf numFmtId="165" fontId="15" fillId="0" borderId="18" xfId="47" applyNumberFormat="1" applyFont="1" applyBorder="1"/>
    <xf numFmtId="165" fontId="7" fillId="0" borderId="10" xfId="47" applyNumberFormat="1" applyFont="1" applyBorder="1" applyAlignment="1">
      <alignment horizontal="left"/>
    </xf>
    <xf numFmtId="165" fontId="7" fillId="0" borderId="18" xfId="47" applyNumberFormat="1" applyFont="1" applyBorder="1" applyAlignment="1">
      <alignment horizontal="left"/>
    </xf>
    <xf numFmtId="0" fontId="15" fillId="0" borderId="19" xfId="53" applyFont="1" applyBorder="1"/>
    <xf numFmtId="3" fontId="15" fillId="0" borderId="20" xfId="53" applyNumberFormat="1" applyFont="1" applyBorder="1"/>
    <xf numFmtId="3" fontId="15" fillId="0" borderId="20" xfId="53" applyNumberFormat="1" applyFont="1" applyFill="1" applyBorder="1"/>
    <xf numFmtId="165" fontId="15" fillId="0" borderId="20" xfId="47" applyNumberFormat="1" applyFont="1" applyBorder="1"/>
    <xf numFmtId="165" fontId="15" fillId="0" borderId="58" xfId="47" applyNumberFormat="1" applyFont="1" applyBorder="1"/>
    <xf numFmtId="3" fontId="5" fillId="0" borderId="0" xfId="54" applyNumberFormat="1" applyFont="1" applyFill="1"/>
    <xf numFmtId="3" fontId="42" fillId="0" borderId="0" xfId="54" applyNumberFormat="1" applyFont="1" applyFill="1"/>
    <xf numFmtId="0" fontId="37" fillId="0" borderId="0" xfId="0" applyFont="1" applyFill="1" applyBorder="1"/>
    <xf numFmtId="3" fontId="54" fillId="0" borderId="0" xfId="54" applyNumberFormat="1" applyFont="1" applyFill="1"/>
    <xf numFmtId="167" fontId="0" fillId="0" borderId="0" xfId="0" applyNumberFormat="1" applyAlignment="1"/>
    <xf numFmtId="4" fontId="0" fillId="0" borderId="0" xfId="0" applyNumberFormat="1"/>
    <xf numFmtId="165" fontId="13" fillId="0" borderId="68" xfId="47" applyNumberFormat="1" applyFont="1" applyFill="1" applyBorder="1"/>
    <xf numFmtId="165" fontId="9" fillId="0" borderId="45" xfId="47" applyNumberFormat="1" applyFont="1" applyFill="1" applyBorder="1"/>
    <xf numFmtId="165" fontId="5" fillId="0" borderId="52" xfId="47" applyNumberFormat="1" applyFont="1" applyFill="1" applyBorder="1"/>
    <xf numFmtId="0" fontId="47" fillId="0" borderId="21" xfId="53" applyFont="1" applyBorder="1"/>
    <xf numFmtId="0" fontId="47" fillId="0" borderId="0" xfId="53" applyFont="1" applyBorder="1"/>
    <xf numFmtId="0" fontId="46" fillId="0" borderId="26" xfId="53" applyFont="1" applyFill="1" applyBorder="1"/>
    <xf numFmtId="0" fontId="15" fillId="0" borderId="13" xfId="53" applyFont="1" applyFill="1" applyBorder="1" applyAlignment="1">
      <alignment vertical="top"/>
    </xf>
    <xf numFmtId="165" fontId="15" fillId="0" borderId="68" xfId="47" applyNumberFormat="1" applyFont="1" applyFill="1" applyBorder="1"/>
    <xf numFmtId="165" fontId="13" fillId="0" borderId="45" xfId="47" applyNumberFormat="1" applyFont="1" applyFill="1" applyBorder="1"/>
    <xf numFmtId="165" fontId="13" fillId="0" borderId="10" xfId="47" applyNumberFormat="1" applyFont="1" applyFill="1" applyBorder="1"/>
    <xf numFmtId="165" fontId="55" fillId="0" borderId="47" xfId="47" applyNumberFormat="1" applyFont="1" applyFill="1" applyBorder="1"/>
    <xf numFmtId="165" fontId="55" fillId="0" borderId="15" xfId="47" applyNumberFormat="1" applyFont="1" applyFill="1" applyBorder="1"/>
    <xf numFmtId="165" fontId="5" fillId="0" borderId="65" xfId="47" applyNumberFormat="1" applyFont="1" applyFill="1" applyBorder="1"/>
    <xf numFmtId="165" fontId="5" fillId="0" borderId="25" xfId="47" applyNumberFormat="1" applyFont="1" applyFill="1" applyBorder="1"/>
    <xf numFmtId="0" fontId="0" fillId="0" borderId="28" xfId="42" applyFont="1" applyFill="1" applyBorder="1"/>
    <xf numFmtId="3" fontId="5" fillId="0" borderId="55" xfId="26" applyNumberFormat="1" applyFont="1" applyFill="1" applyBorder="1" applyAlignment="1">
      <alignment horizontal="right" vertical="center"/>
    </xf>
    <xf numFmtId="3" fontId="5" fillId="0" borderId="69" xfId="26" applyNumberFormat="1" applyFont="1" applyFill="1" applyBorder="1" applyAlignment="1">
      <alignment horizontal="right" vertical="center"/>
    </xf>
    <xf numFmtId="0" fontId="0" fillId="0" borderId="12" xfId="42" applyFont="1" applyFill="1" applyBorder="1"/>
    <xf numFmtId="3" fontId="5" fillId="0" borderId="17" xfId="26" applyNumberFormat="1" applyFont="1" applyFill="1" applyBorder="1" applyAlignment="1">
      <alignment horizontal="right" vertical="center"/>
    </xf>
    <xf numFmtId="165" fontId="5" fillId="0" borderId="17" xfId="47" applyNumberFormat="1" applyFont="1" applyFill="1" applyBorder="1" applyAlignment="1">
      <alignment horizontal="right" vertical="center"/>
    </xf>
    <xf numFmtId="165" fontId="5" fillId="0" borderId="59" xfId="47" applyNumberFormat="1" applyFont="1" applyFill="1" applyBorder="1" applyAlignment="1">
      <alignment horizontal="right" vertical="center"/>
    </xf>
    <xf numFmtId="165" fontId="5" fillId="0" borderId="32" xfId="47" applyNumberFormat="1" applyFont="1" applyBorder="1" applyAlignment="1">
      <alignment vertical="center"/>
    </xf>
    <xf numFmtId="3" fontId="5" fillId="0" borderId="70" xfId="52" applyNumberFormat="1" applyFont="1" applyBorder="1" applyAlignment="1">
      <alignment vertical="center" wrapText="1"/>
    </xf>
    <xf numFmtId="3" fontId="5" fillId="0" borderId="31" xfId="52" applyNumberFormat="1" applyFont="1" applyFill="1" applyBorder="1" applyAlignment="1">
      <alignment vertical="center"/>
    </xf>
    <xf numFmtId="3" fontId="5" fillId="0" borderId="20" xfId="52" applyNumberFormat="1" applyFont="1" applyBorder="1" applyAlignment="1">
      <alignment vertical="center"/>
    </xf>
    <xf numFmtId="3" fontId="8" fillId="0" borderId="12" xfId="41" applyNumberFormat="1" applyFont="1" applyBorder="1" applyAlignment="1">
      <alignment vertical="center"/>
    </xf>
    <xf numFmtId="3" fontId="8" fillId="0" borderId="17" xfId="41" applyNumberFormat="1" applyFont="1" applyFill="1" applyBorder="1" applyAlignment="1">
      <alignment horizontal="right" vertical="center"/>
    </xf>
    <xf numFmtId="165" fontId="8" fillId="0" borderId="17" xfId="47" applyNumberFormat="1" applyFont="1" applyBorder="1" applyAlignment="1">
      <alignment horizontal="right" vertical="center"/>
    </xf>
    <xf numFmtId="3" fontId="7" fillId="0" borderId="14" xfId="41" applyNumberFormat="1" applyFont="1" applyBorder="1" applyAlignment="1">
      <alignment horizontal="left" vertical="center" wrapText="1"/>
    </xf>
    <xf numFmtId="3" fontId="7" fillId="0" borderId="15" xfId="41" applyNumberFormat="1" applyFont="1" applyFill="1" applyBorder="1" applyAlignment="1">
      <alignment horizontal="right" vertical="center" wrapText="1"/>
    </xf>
    <xf numFmtId="165" fontId="5" fillId="0" borderId="32" xfId="47" applyNumberFormat="1" applyFont="1" applyFill="1" applyBorder="1"/>
    <xf numFmtId="0" fontId="9" fillId="0" borderId="12" xfId="41" applyFont="1" applyFill="1" applyBorder="1" applyAlignment="1">
      <alignment vertical="center" wrapText="1"/>
    </xf>
    <xf numFmtId="3" fontId="9" fillId="0" borderId="17" xfId="41" applyNumberFormat="1" applyFont="1" applyFill="1" applyBorder="1"/>
    <xf numFmtId="165" fontId="9" fillId="0" borderId="17" xfId="47" applyNumberFormat="1" applyFont="1" applyFill="1" applyBorder="1"/>
    <xf numFmtId="3" fontId="9" fillId="0" borderId="53" xfId="41" applyNumberFormat="1" applyFont="1" applyFill="1" applyBorder="1"/>
    <xf numFmtId="3" fontId="5" fillId="0" borderId="17" xfId="41" applyNumberFormat="1" applyFont="1" applyFill="1" applyBorder="1" applyAlignment="1">
      <alignment vertical="center"/>
    </xf>
    <xf numFmtId="165" fontId="13" fillId="0" borderId="35" xfId="47" applyNumberFormat="1" applyFont="1" applyFill="1" applyBorder="1" applyAlignment="1">
      <alignment vertical="center"/>
    </xf>
    <xf numFmtId="3" fontId="5" fillId="0" borderId="53" xfId="41" applyNumberFormat="1" applyFont="1" applyFill="1" applyBorder="1" applyAlignment="1">
      <alignment horizontal="right" vertical="center" wrapText="1"/>
    </xf>
    <xf numFmtId="0" fontId="7" fillId="0" borderId="17" xfId="0" applyFont="1" applyFill="1" applyBorder="1" applyAlignment="1">
      <alignment vertical="center"/>
    </xf>
    <xf numFmtId="3" fontId="13" fillId="0" borderId="56" xfId="41" applyNumberFormat="1" applyFont="1" applyFill="1" applyBorder="1" applyAlignment="1">
      <alignment horizontal="left" vertical="center" wrapText="1"/>
    </xf>
    <xf numFmtId="3" fontId="13" fillId="0" borderId="56" xfId="0" applyNumberFormat="1" applyFont="1" applyFill="1" applyBorder="1" applyAlignment="1">
      <alignment vertical="center"/>
    </xf>
    <xf numFmtId="3" fontId="13" fillId="0" borderId="55" xfId="41" applyNumberFormat="1" applyFont="1" applyFill="1" applyBorder="1" applyAlignment="1">
      <alignment vertical="center"/>
    </xf>
    <xf numFmtId="3" fontId="13" fillId="0" borderId="56" xfId="41" applyNumberFormat="1" applyFont="1" applyFill="1" applyBorder="1" applyAlignment="1">
      <alignment horizontal="right" vertical="center" wrapText="1"/>
    </xf>
    <xf numFmtId="3" fontId="7" fillId="0" borderId="17" xfId="0" applyNumberFormat="1" applyFont="1" applyFill="1" applyBorder="1" applyAlignment="1">
      <alignment vertical="center"/>
    </xf>
    <xf numFmtId="3" fontId="7" fillId="0" borderId="0" xfId="0" applyNumberFormat="1" applyFont="1" applyFill="1" applyAlignment="1">
      <alignment vertical="center"/>
    </xf>
    <xf numFmtId="4" fontId="5" fillId="0" borderId="0" xfId="42" applyNumberFormat="1" applyFont="1" applyFill="1"/>
    <xf numFmtId="43" fontId="5" fillId="0" borderId="0" xfId="26" applyFont="1" applyFill="1"/>
    <xf numFmtId="3" fontId="8" fillId="0" borderId="10" xfId="41" applyNumberFormat="1" applyFont="1" applyBorder="1" applyAlignment="1">
      <alignment horizontal="right" vertical="center" wrapText="1"/>
    </xf>
    <xf numFmtId="3" fontId="5" fillId="0" borderId="75" xfId="52" applyNumberFormat="1" applyFont="1" applyFill="1" applyBorder="1" applyAlignment="1">
      <alignment vertical="center"/>
    </xf>
    <xf numFmtId="3" fontId="3" fillId="0" borderId="0" xfId="42" applyNumberFormat="1" applyFont="1" applyFill="1"/>
    <xf numFmtId="165" fontId="5" fillId="0" borderId="68" xfId="47" applyNumberFormat="1" applyFont="1" applyFill="1" applyBorder="1" applyAlignment="1">
      <alignment horizontal="right" vertical="center"/>
    </xf>
    <xf numFmtId="165" fontId="5" fillId="0" borderId="45" xfId="47" applyNumberFormat="1" applyFont="1" applyBorder="1" applyAlignment="1">
      <alignment horizontal="right" vertical="center" wrapText="1"/>
    </xf>
    <xf numFmtId="165" fontId="8" fillId="0" borderId="45" xfId="47" applyNumberFormat="1" applyFont="1" applyBorder="1" applyAlignment="1">
      <alignment horizontal="right" vertical="center" wrapText="1"/>
    </xf>
    <xf numFmtId="165" fontId="8" fillId="0" borderId="45" xfId="47" applyNumberFormat="1" applyFont="1" applyBorder="1" applyAlignment="1">
      <alignment horizontal="right" vertical="center"/>
    </xf>
    <xf numFmtId="165" fontId="8" fillId="0" borderId="59" xfId="47" applyNumberFormat="1" applyFont="1" applyBorder="1" applyAlignment="1">
      <alignment horizontal="right" vertical="center"/>
    </xf>
    <xf numFmtId="165" fontId="7" fillId="0" borderId="47" xfId="47" applyNumberFormat="1" applyFont="1" applyBorder="1" applyAlignment="1">
      <alignment horizontal="right" vertical="center" wrapText="1"/>
    </xf>
    <xf numFmtId="165" fontId="5" fillId="0" borderId="15" xfId="47" applyNumberFormat="1" applyFont="1" applyFill="1" applyBorder="1"/>
    <xf numFmtId="165" fontId="0" fillId="0" borderId="0" xfId="47" applyNumberFormat="1" applyFont="1" applyFill="1"/>
    <xf numFmtId="0" fontId="0" fillId="0" borderId="0" xfId="42" applyFont="1" applyFill="1" applyBorder="1" applyAlignment="1">
      <alignment vertical="center"/>
    </xf>
    <xf numFmtId="0" fontId="9" fillId="0" borderId="0" xfId="0" applyFont="1" applyBorder="1"/>
    <xf numFmtId="168" fontId="5" fillId="0" borderId="0" xfId="42" applyNumberFormat="1" applyFont="1" applyFill="1"/>
    <xf numFmtId="3" fontId="5" fillId="0" borderId="20" xfId="52" applyNumberFormat="1" applyFont="1" applyFill="1" applyBorder="1" applyAlignment="1">
      <alignment vertical="center"/>
    </xf>
    <xf numFmtId="3" fontId="9" fillId="0" borderId="0" xfId="42" applyNumberFormat="1" applyFont="1" applyFill="1" applyBorder="1" applyAlignment="1"/>
    <xf numFmtId="0" fontId="5" fillId="0" borderId="10" xfId="42" applyFont="1" applyFill="1" applyBorder="1" applyAlignment="1">
      <alignment vertical="center"/>
    </xf>
    <xf numFmtId="0" fontId="5" fillId="0" borderId="17" xfId="42" applyFont="1" applyFill="1" applyBorder="1" applyAlignment="1">
      <alignment vertical="center"/>
    </xf>
    <xf numFmtId="0" fontId="5" fillId="0" borderId="0" xfId="42" applyFont="1" applyFill="1" applyBorder="1" applyAlignment="1">
      <alignment vertical="center"/>
    </xf>
    <xf numFmtId="3" fontId="5" fillId="0" borderId="0" xfId="42" applyNumberFormat="1" applyFont="1" applyFill="1" applyBorder="1" applyAlignment="1">
      <alignment vertical="center"/>
    </xf>
    <xf numFmtId="3" fontId="4" fillId="0" borderId="0" xfId="42" applyNumberFormat="1" applyFill="1" applyAlignment="1">
      <alignment horizontal="right"/>
    </xf>
    <xf numFmtId="3" fontId="5" fillId="0" borderId="17" xfId="52" applyNumberFormat="1" applyFont="1" applyFill="1" applyBorder="1" applyAlignment="1">
      <alignment vertical="center"/>
    </xf>
    <xf numFmtId="3" fontId="7" fillId="0" borderId="17" xfId="42" applyNumberFormat="1" applyFont="1" applyFill="1" applyBorder="1" applyAlignment="1">
      <alignment horizontal="center" vertical="center" wrapText="1"/>
    </xf>
    <xf numFmtId="3" fontId="5" fillId="0" borderId="74" xfId="0" applyNumberFormat="1" applyFont="1" applyFill="1" applyBorder="1"/>
    <xf numFmtId="166" fontId="5" fillId="0" borderId="10" xfId="42" applyNumberFormat="1" applyFont="1" applyFill="1" applyBorder="1"/>
    <xf numFmtId="3" fontId="56" fillId="0" borderId="0" xfId="42" applyNumberFormat="1" applyFont="1" applyFill="1" applyBorder="1" applyAlignment="1">
      <alignment vertical="center"/>
    </xf>
    <xf numFmtId="0" fontId="4" fillId="0" borderId="0" xfId="42" applyFill="1" applyAlignment="1">
      <alignment horizontal="right"/>
    </xf>
    <xf numFmtId="3" fontId="7" fillId="0" borderId="29" xfId="42" applyNumberFormat="1" applyFont="1" applyFill="1" applyBorder="1" applyAlignment="1">
      <alignment horizontal="right" vertical="center" wrapText="1"/>
    </xf>
    <xf numFmtId="3" fontId="0" fillId="0" borderId="0" xfId="0" applyNumberFormat="1" applyAlignment="1"/>
    <xf numFmtId="165" fontId="5" fillId="0" borderId="68" xfId="47" applyNumberFormat="1" applyFont="1" applyFill="1" applyBorder="1"/>
    <xf numFmtId="165" fontId="41" fillId="0" borderId="45" xfId="47" applyNumberFormat="1" applyFont="1" applyFill="1" applyBorder="1"/>
    <xf numFmtId="165" fontId="40" fillId="0" borderId="45" xfId="47" applyNumberFormat="1" applyFont="1" applyFill="1" applyBorder="1"/>
    <xf numFmtId="165" fontId="9" fillId="0" borderId="59" xfId="47" applyNumberFormat="1" applyFont="1" applyFill="1" applyBorder="1"/>
    <xf numFmtId="165" fontId="40" fillId="0" borderId="47" xfId="47" applyNumberFormat="1" applyFont="1" applyFill="1" applyBorder="1"/>
    <xf numFmtId="165" fontId="13" fillId="0" borderId="47" xfId="47" applyNumberFormat="1" applyFont="1" applyFill="1" applyBorder="1" applyAlignment="1">
      <alignment horizontal="right" vertical="center"/>
    </xf>
    <xf numFmtId="3" fontId="8" fillId="0" borderId="20" xfId="41" applyNumberFormat="1" applyFont="1" applyFill="1" applyBorder="1" applyAlignment="1">
      <alignment horizontal="right" vertical="center"/>
    </xf>
    <xf numFmtId="0" fontId="5" fillId="0" borderId="53" xfId="41" applyFont="1" applyFill="1" applyBorder="1" applyAlignment="1">
      <alignment horizontal="left" vertical="center" wrapText="1"/>
    </xf>
    <xf numFmtId="3" fontId="54" fillId="0" borderId="0" xfId="42" applyNumberFormat="1" applyFont="1" applyFill="1"/>
    <xf numFmtId="3" fontId="5" fillId="0" borderId="11" xfId="26" applyNumberFormat="1" applyFont="1" applyFill="1" applyBorder="1" applyAlignment="1">
      <alignment horizontal="right" vertical="center"/>
    </xf>
    <xf numFmtId="165" fontId="5" fillId="0" borderId="72" xfId="47" applyNumberFormat="1" applyFont="1" applyBorder="1" applyAlignment="1">
      <alignment vertical="center" wrapText="1"/>
    </xf>
    <xf numFmtId="165" fontId="5" fillId="0" borderId="25" xfId="47" applyNumberFormat="1" applyFont="1" applyBorder="1" applyAlignment="1">
      <alignment vertical="center" wrapText="1"/>
    </xf>
    <xf numFmtId="165" fontId="5" fillId="0" borderId="65" xfId="47" applyNumberFormat="1" applyFont="1" applyFill="1" applyBorder="1" applyAlignment="1">
      <alignment vertical="center" wrapText="1"/>
    </xf>
    <xf numFmtId="165" fontId="8" fillId="0" borderId="76" xfId="47" applyNumberFormat="1" applyFont="1" applyBorder="1" applyAlignment="1">
      <alignment vertical="center" wrapText="1"/>
    </xf>
    <xf numFmtId="165" fontId="5" fillId="0" borderId="41" xfId="47" applyNumberFormat="1" applyFont="1" applyBorder="1" applyAlignment="1">
      <alignment vertical="center" wrapText="1"/>
    </xf>
    <xf numFmtId="165" fontId="5" fillId="0" borderId="25" xfId="47" applyNumberFormat="1" applyFont="1" applyBorder="1"/>
    <xf numFmtId="165" fontId="10" fillId="0" borderId="26" xfId="47" applyNumberFormat="1" applyFont="1" applyBorder="1"/>
    <xf numFmtId="165" fontId="8" fillId="0" borderId="76" xfId="47" applyNumberFormat="1" applyFont="1" applyBorder="1"/>
    <xf numFmtId="165" fontId="5" fillId="0" borderId="27" xfId="47" applyNumberFormat="1" applyFont="1" applyBorder="1" applyAlignment="1">
      <alignment vertical="center" wrapText="1"/>
    </xf>
    <xf numFmtId="165" fontId="5" fillId="0" borderId="40" xfId="47" applyNumberFormat="1" applyFont="1" applyBorder="1" applyAlignment="1">
      <alignment vertical="center" wrapText="1"/>
    </xf>
    <xf numFmtId="165" fontId="5" fillId="0" borderId="18" xfId="47" applyNumberFormat="1" applyFont="1" applyBorder="1" applyAlignment="1">
      <alignment vertical="center" wrapText="1"/>
    </xf>
    <xf numFmtId="165" fontId="5" fillId="0" borderId="58" xfId="47" applyNumberFormat="1" applyFont="1" applyFill="1" applyBorder="1" applyAlignment="1">
      <alignment vertical="center" wrapText="1"/>
    </xf>
    <xf numFmtId="165" fontId="8" fillId="0" borderId="62" xfId="47" applyNumberFormat="1" applyFont="1" applyBorder="1" applyAlignment="1">
      <alignment vertical="center" wrapText="1"/>
    </xf>
    <xf numFmtId="165" fontId="5" fillId="0" borderId="61" xfId="47" applyNumberFormat="1" applyFont="1" applyBorder="1" applyAlignment="1">
      <alignment vertical="center" wrapText="1"/>
    </xf>
    <xf numFmtId="165" fontId="10" fillId="0" borderId="64" xfId="47" applyNumberFormat="1" applyFont="1" applyBorder="1"/>
    <xf numFmtId="165" fontId="8" fillId="0" borderId="62" xfId="47" applyNumberFormat="1" applyFont="1" applyBorder="1"/>
    <xf numFmtId="165" fontId="5" fillId="0" borderId="62" xfId="47" applyNumberFormat="1" applyFont="1" applyFill="1" applyBorder="1"/>
    <xf numFmtId="165" fontId="5" fillId="0" borderId="63" xfId="47" applyNumberFormat="1" applyFont="1" applyBorder="1" applyAlignment="1">
      <alignment vertical="center" wrapText="1"/>
    </xf>
    <xf numFmtId="165" fontId="5" fillId="0" borderId="11" xfId="47" applyNumberFormat="1" applyFont="1" applyFill="1" applyBorder="1" applyAlignment="1">
      <alignment vertical="center"/>
    </xf>
    <xf numFmtId="165" fontId="5" fillId="0" borderId="10" xfId="47" applyNumberFormat="1" applyFont="1" applyFill="1" applyBorder="1" applyAlignment="1">
      <alignment vertical="center"/>
    </xf>
    <xf numFmtId="165" fontId="13" fillId="0" borderId="11" xfId="47" applyNumberFormat="1" applyFont="1" applyFill="1" applyBorder="1" applyAlignment="1">
      <alignment vertical="center"/>
    </xf>
    <xf numFmtId="165" fontId="5" fillId="0" borderId="17" xfId="47" applyNumberFormat="1" applyFont="1" applyFill="1" applyBorder="1" applyAlignment="1">
      <alignment vertical="center"/>
    </xf>
    <xf numFmtId="165" fontId="13" fillId="0" borderId="15" xfId="47" applyNumberFormat="1" applyFont="1" applyFill="1" applyBorder="1" applyAlignment="1">
      <alignment vertical="center"/>
    </xf>
    <xf numFmtId="165" fontId="13" fillId="0" borderId="29" xfId="47" applyNumberFormat="1" applyFont="1" applyFill="1" applyBorder="1" applyAlignment="1">
      <alignment vertical="center"/>
    </xf>
    <xf numFmtId="0" fontId="5" fillId="0" borderId="32" xfId="41" applyFont="1" applyFill="1" applyBorder="1" applyAlignment="1">
      <alignment vertical="center"/>
    </xf>
    <xf numFmtId="0" fontId="5" fillId="0" borderId="10" xfId="41" applyFont="1" applyFill="1" applyBorder="1" applyAlignment="1">
      <alignment vertical="center"/>
    </xf>
    <xf numFmtId="0" fontId="13" fillId="0" borderId="10" xfId="41" applyFont="1" applyFill="1" applyBorder="1" applyAlignment="1">
      <alignment horizontal="left" vertical="center" wrapText="1"/>
    </xf>
    <xf numFmtId="0" fontId="5" fillId="0" borderId="10" xfId="41" applyFont="1" applyFill="1" applyBorder="1" applyAlignment="1">
      <alignment horizontal="left" vertical="center" wrapText="1"/>
    </xf>
    <xf numFmtId="0" fontId="5" fillId="0" borderId="17" xfId="41" applyFont="1" applyFill="1" applyBorder="1" applyAlignment="1">
      <alignment horizontal="left" vertical="center" wrapText="1"/>
    </xf>
    <xf numFmtId="0" fontId="13" fillId="0" borderId="15" xfId="41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vertical="center"/>
    </xf>
    <xf numFmtId="0" fontId="13" fillId="0" borderId="15" xfId="41" applyFont="1" applyFill="1" applyBorder="1" applyAlignment="1">
      <alignment vertical="center" wrapText="1"/>
    </xf>
    <xf numFmtId="0" fontId="13" fillId="0" borderId="29" xfId="41" applyFont="1" applyFill="1" applyBorder="1" applyAlignment="1">
      <alignment vertical="center"/>
    </xf>
    <xf numFmtId="3" fontId="7" fillId="0" borderId="32" xfId="42" applyNumberFormat="1" applyFont="1" applyFill="1" applyBorder="1" applyAlignment="1">
      <alignment horizontal="center" vertical="center" wrapText="1"/>
    </xf>
    <xf numFmtId="3" fontId="7" fillId="0" borderId="40" xfId="42" applyNumberFormat="1" applyFont="1" applyFill="1" applyBorder="1" applyAlignment="1">
      <alignment horizontal="center" vertical="center" wrapText="1"/>
    </xf>
    <xf numFmtId="0" fontId="17" fillId="0" borderId="0" xfId="42" applyFont="1" applyAlignment="1">
      <alignment horizontal="center"/>
    </xf>
    <xf numFmtId="0" fontId="17" fillId="0" borderId="0" xfId="42" applyFont="1" applyAlignment="1">
      <alignment horizontal="center" wrapText="1"/>
    </xf>
    <xf numFmtId="0" fontId="16" fillId="0" borderId="0" xfId="0" applyFont="1" applyFill="1" applyAlignment="1">
      <alignment horizontal="center"/>
    </xf>
    <xf numFmtId="3" fontId="6" fillId="0" borderId="0" xfId="42" applyNumberFormat="1" applyFont="1" applyAlignment="1">
      <alignment horizontal="center" wrapText="1"/>
    </xf>
    <xf numFmtId="0" fontId="6" fillId="0" borderId="0" xfId="42" applyFont="1" applyBorder="1" applyAlignment="1">
      <alignment horizontal="center"/>
    </xf>
    <xf numFmtId="3" fontId="6" fillId="0" borderId="0" xfId="42" applyNumberFormat="1" applyFont="1" applyAlignment="1">
      <alignment horizontal="center"/>
    </xf>
    <xf numFmtId="3" fontId="15" fillId="0" borderId="67" xfId="41" applyNumberFormat="1" applyFont="1" applyBorder="1" applyAlignment="1">
      <alignment horizontal="center" vertical="center"/>
    </xf>
    <xf numFmtId="3" fontId="15" fillId="0" borderId="28" xfId="41" applyNumberFormat="1" applyFont="1" applyBorder="1" applyAlignment="1">
      <alignment horizontal="center" vertical="center"/>
    </xf>
    <xf numFmtId="3" fontId="7" fillId="0" borderId="30" xfId="42" applyNumberFormat="1" applyFont="1" applyFill="1" applyBorder="1" applyAlignment="1">
      <alignment horizontal="center" vertical="center" wrapText="1"/>
    </xf>
    <xf numFmtId="3" fontId="7" fillId="0" borderId="29" xfId="42" applyNumberFormat="1" applyFont="1" applyFill="1" applyBorder="1" applyAlignment="1">
      <alignment horizontal="center" vertical="center" wrapText="1"/>
    </xf>
    <xf numFmtId="3" fontId="7" fillId="0" borderId="71" xfId="42" applyNumberFormat="1" applyFont="1" applyFill="1" applyBorder="1" applyAlignment="1">
      <alignment horizontal="center" vertical="center" wrapText="1"/>
    </xf>
    <xf numFmtId="3" fontId="7" fillId="0" borderId="63" xfId="42" applyNumberFormat="1" applyFont="1" applyFill="1" applyBorder="1" applyAlignment="1">
      <alignment horizontal="center" vertical="center" wrapText="1"/>
    </xf>
    <xf numFmtId="3" fontId="6" fillId="0" borderId="0" xfId="42" applyNumberFormat="1" applyFont="1" applyFill="1" applyBorder="1" applyAlignment="1">
      <alignment horizontal="center"/>
    </xf>
    <xf numFmtId="0" fontId="6" fillId="0" borderId="0" xfId="42" applyFont="1" applyFill="1" applyBorder="1" applyAlignment="1">
      <alignment horizontal="center"/>
    </xf>
    <xf numFmtId="0" fontId="7" fillId="0" borderId="67" xfId="41" applyFont="1" applyFill="1" applyBorder="1" applyAlignment="1">
      <alignment horizontal="center" vertical="center" wrapText="1"/>
    </xf>
    <xf numFmtId="0" fontId="7" fillId="0" borderId="28" xfId="41" applyFont="1" applyFill="1" applyBorder="1" applyAlignment="1">
      <alignment horizontal="center" vertical="center" wrapText="1"/>
    </xf>
    <xf numFmtId="3" fontId="7" fillId="0" borderId="30" xfId="41" applyNumberFormat="1" applyFont="1" applyFill="1" applyBorder="1" applyAlignment="1">
      <alignment horizontal="center" vertical="center" wrapText="1"/>
    </xf>
    <xf numFmtId="3" fontId="7" fillId="0" borderId="29" xfId="41" applyNumberFormat="1" applyFont="1" applyFill="1" applyBorder="1" applyAlignment="1">
      <alignment horizontal="center" vertical="center" wrapText="1"/>
    </xf>
    <xf numFmtId="3" fontId="7" fillId="0" borderId="71" xfId="41" applyNumberFormat="1" applyFont="1" applyFill="1" applyBorder="1" applyAlignment="1">
      <alignment horizontal="center" vertical="center" wrapText="1"/>
    </xf>
    <xf numFmtId="3" fontId="7" fillId="0" borderId="63" xfId="41" applyNumberFormat="1" applyFont="1" applyFill="1" applyBorder="1" applyAlignment="1">
      <alignment horizontal="center" vertical="center" wrapText="1"/>
    </xf>
    <xf numFmtId="3" fontId="6" fillId="0" borderId="0" xfId="42" applyNumberFormat="1" applyFont="1" applyFill="1" applyBorder="1" applyAlignment="1">
      <alignment horizontal="center" vertical="center"/>
    </xf>
    <xf numFmtId="0" fontId="6" fillId="0" borderId="0" xfId="42" applyFont="1" applyFill="1" applyAlignment="1">
      <alignment horizontal="center" vertical="center"/>
    </xf>
    <xf numFmtId="0" fontId="7" fillId="0" borderId="30" xfId="41" applyFont="1" applyFill="1" applyBorder="1" applyAlignment="1">
      <alignment horizontal="center" vertical="center" wrapText="1"/>
    </xf>
    <xf numFmtId="0" fontId="7" fillId="0" borderId="29" xfId="41" applyFont="1" applyFill="1" applyBorder="1" applyAlignment="1">
      <alignment horizontal="center" vertical="center" wrapText="1"/>
    </xf>
    <xf numFmtId="3" fontId="7" fillId="0" borderId="57" xfId="41" applyNumberFormat="1" applyFont="1" applyFill="1" applyBorder="1" applyAlignment="1">
      <alignment horizontal="center" vertical="center" wrapText="1"/>
    </xf>
    <xf numFmtId="3" fontId="7" fillId="0" borderId="66" xfId="41" applyNumberFormat="1" applyFont="1" applyFill="1" applyBorder="1" applyAlignment="1">
      <alignment horizontal="center" vertical="center" wrapText="1"/>
    </xf>
    <xf numFmtId="3" fontId="7" fillId="0" borderId="38" xfId="41" applyNumberFormat="1" applyFont="1" applyFill="1" applyBorder="1" applyAlignment="1">
      <alignment horizontal="center" vertical="center" wrapText="1"/>
    </xf>
    <xf numFmtId="3" fontId="7" fillId="0" borderId="55" xfId="41" applyNumberFormat="1" applyFont="1" applyFill="1" applyBorder="1" applyAlignment="1">
      <alignment horizontal="center" vertical="center" wrapText="1"/>
    </xf>
    <xf numFmtId="3" fontId="16" fillId="0" borderId="0" xfId="42" applyNumberFormat="1" applyFont="1" applyFill="1" applyAlignment="1">
      <alignment horizontal="center"/>
    </xf>
    <xf numFmtId="3" fontId="5" fillId="25" borderId="57" xfId="52" applyNumberFormat="1" applyFont="1" applyFill="1" applyBorder="1" applyAlignment="1">
      <alignment horizontal="center" vertical="center"/>
    </xf>
    <xf numFmtId="3" fontId="5" fillId="25" borderId="42" xfId="52" applyNumberFormat="1" applyFont="1" applyFill="1" applyBorder="1" applyAlignment="1">
      <alignment horizontal="center" vertical="center"/>
    </xf>
    <xf numFmtId="3" fontId="5" fillId="25" borderId="66" xfId="52" applyNumberFormat="1" applyFont="1" applyFill="1" applyBorder="1" applyAlignment="1">
      <alignment horizontal="center" vertical="center"/>
    </xf>
    <xf numFmtId="3" fontId="5" fillId="25" borderId="43" xfId="52" applyNumberFormat="1" applyFont="1" applyFill="1" applyBorder="1" applyAlignment="1">
      <alignment horizontal="center" vertical="center"/>
    </xf>
    <xf numFmtId="3" fontId="5" fillId="25" borderId="0" xfId="52" applyNumberFormat="1" applyFont="1" applyFill="1" applyBorder="1" applyAlignment="1">
      <alignment horizontal="center" vertical="center"/>
    </xf>
    <xf numFmtId="3" fontId="5" fillId="25" borderId="69" xfId="52" applyNumberFormat="1" applyFont="1" applyFill="1" applyBorder="1" applyAlignment="1">
      <alignment horizontal="center" vertical="center"/>
    </xf>
    <xf numFmtId="3" fontId="5" fillId="25" borderId="38" xfId="52" applyNumberFormat="1" applyFont="1" applyFill="1" applyBorder="1" applyAlignment="1">
      <alignment horizontal="center" vertical="center"/>
    </xf>
    <xf numFmtId="3" fontId="5" fillId="25" borderId="27" xfId="52" applyNumberFormat="1" applyFont="1" applyFill="1" applyBorder="1" applyAlignment="1">
      <alignment horizontal="center" vertical="center"/>
    </xf>
    <xf numFmtId="3" fontId="5" fillId="25" borderId="55" xfId="52" applyNumberFormat="1" applyFont="1" applyFill="1" applyBorder="1" applyAlignment="1">
      <alignment horizontal="center" vertical="center"/>
    </xf>
    <xf numFmtId="0" fontId="16" fillId="0" borderId="0" xfId="52" applyFont="1" applyBorder="1" applyAlignment="1">
      <alignment horizontal="center" vertical="center"/>
    </xf>
    <xf numFmtId="3" fontId="16" fillId="0" borderId="0" xfId="52" applyNumberFormat="1" applyFont="1" applyBorder="1" applyAlignment="1">
      <alignment horizontal="center" vertical="center"/>
    </xf>
    <xf numFmtId="3" fontId="7" fillId="0" borderId="67" xfId="26" applyNumberFormat="1" applyFont="1" applyBorder="1" applyAlignment="1">
      <alignment horizontal="left" vertical="center" wrapText="1"/>
    </xf>
    <xf numFmtId="3" fontId="7" fillId="0" borderId="28" xfId="26" applyNumberFormat="1" applyFont="1" applyBorder="1" applyAlignment="1">
      <alignment horizontal="left" vertical="center" wrapText="1"/>
    </xf>
    <xf numFmtId="3" fontId="7" fillId="0" borderId="60" xfId="26" applyNumberFormat="1" applyFont="1" applyBorder="1" applyAlignment="1">
      <alignment horizontal="center" vertical="center" wrapText="1"/>
    </xf>
    <xf numFmtId="3" fontId="7" fillId="0" borderId="72" xfId="26" applyNumberFormat="1" applyFont="1" applyBorder="1" applyAlignment="1">
      <alignment horizontal="center" vertical="center" wrapText="1"/>
    </xf>
    <xf numFmtId="3" fontId="7" fillId="0" borderId="73" xfId="26" applyNumberFormat="1" applyFont="1" applyBorder="1" applyAlignment="1">
      <alignment horizontal="center" vertical="center" wrapText="1"/>
    </xf>
    <xf numFmtId="3" fontId="7" fillId="0" borderId="68" xfId="26" applyNumberFormat="1" applyFont="1" applyBorder="1" applyAlignment="1">
      <alignment horizontal="center" vertical="center" wrapText="1"/>
    </xf>
    <xf numFmtId="3" fontId="16" fillId="0" borderId="0" xfId="42" applyNumberFormat="1" applyFont="1" applyAlignment="1">
      <alignment horizontal="center"/>
    </xf>
    <xf numFmtId="0" fontId="16" fillId="0" borderId="0" xfId="42" applyFont="1" applyFill="1" applyAlignment="1">
      <alignment horizontal="center"/>
    </xf>
    <xf numFmtId="3" fontId="16" fillId="0" borderId="0" xfId="42" applyNumberFormat="1" applyFont="1" applyFill="1" applyBorder="1" applyAlignment="1">
      <alignment horizontal="center" vertical="center" wrapText="1"/>
    </xf>
    <xf numFmtId="0" fontId="16" fillId="0" borderId="0" xfId="42" applyFont="1" applyFill="1" applyBorder="1" applyAlignment="1">
      <alignment horizontal="center" vertical="center" wrapText="1"/>
    </xf>
    <xf numFmtId="0" fontId="16" fillId="0" borderId="0" xfId="42" applyFont="1" applyFill="1" applyAlignment="1">
      <alignment horizontal="center" vertical="center" wrapText="1"/>
    </xf>
    <xf numFmtId="3" fontId="16" fillId="0" borderId="0" xfId="42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3" fontId="16" fillId="0" borderId="0" xfId="42" applyNumberFormat="1" applyFont="1" applyAlignment="1">
      <alignment horizontal="center" vertical="center"/>
    </xf>
    <xf numFmtId="0" fontId="15" fillId="0" borderId="39" xfId="53" applyFont="1" applyBorder="1" applyAlignment="1">
      <alignment horizontal="center" vertical="center"/>
    </xf>
    <xf numFmtId="0" fontId="15" fillId="0" borderId="32" xfId="53" applyFont="1" applyBorder="1" applyAlignment="1">
      <alignment horizontal="center" vertical="center"/>
    </xf>
    <xf numFmtId="0" fontId="15" fillId="0" borderId="12" xfId="53" applyFont="1" applyBorder="1" applyAlignment="1">
      <alignment horizontal="center" vertical="center"/>
    </xf>
    <xf numFmtId="0" fontId="15" fillId="0" borderId="17" xfId="53" applyFont="1" applyBorder="1" applyAlignment="1">
      <alignment horizontal="center" vertical="center"/>
    </xf>
    <xf numFmtId="3" fontId="7" fillId="0" borderId="32" xfId="42" applyNumberFormat="1" applyFont="1" applyFill="1" applyBorder="1" applyAlignment="1">
      <alignment horizontal="center" vertical="center" wrapText="1"/>
    </xf>
    <xf numFmtId="3" fontId="7" fillId="0" borderId="17" xfId="42" applyNumberFormat="1" applyFont="1" applyFill="1" applyBorder="1" applyAlignment="1">
      <alignment horizontal="center" vertical="center" wrapText="1"/>
    </xf>
    <xf numFmtId="3" fontId="7" fillId="0" borderId="60" xfId="42" applyNumberFormat="1" applyFont="1" applyFill="1" applyBorder="1" applyAlignment="1">
      <alignment horizontal="center" vertical="center" wrapText="1"/>
    </xf>
    <xf numFmtId="3" fontId="7" fillId="0" borderId="73" xfId="42" applyNumberFormat="1" applyFont="1" applyFill="1" applyBorder="1" applyAlignment="1">
      <alignment horizontal="center" vertical="center" wrapText="1"/>
    </xf>
    <xf numFmtId="3" fontId="7" fillId="0" borderId="40" xfId="42" applyNumberFormat="1" applyFont="1" applyFill="1" applyBorder="1" applyAlignment="1">
      <alignment horizontal="center" vertical="center" wrapText="1"/>
    </xf>
    <xf numFmtId="3" fontId="7" fillId="0" borderId="64" xfId="42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left" vertical="top" wrapText="1"/>
    </xf>
    <xf numFmtId="0" fontId="7" fillId="0" borderId="67" xfId="53" applyFont="1" applyBorder="1" applyAlignment="1">
      <alignment horizontal="center" vertical="center"/>
    </xf>
    <xf numFmtId="0" fontId="7" fillId="0" borderId="28" xfId="53" applyFont="1" applyBorder="1" applyAlignment="1">
      <alignment horizontal="center" vertical="center"/>
    </xf>
    <xf numFmtId="3" fontId="7" fillId="0" borderId="20" xfId="42" applyNumberFormat="1" applyFont="1" applyFill="1" applyBorder="1" applyAlignment="1">
      <alignment horizontal="center" vertical="center" wrapText="1"/>
    </xf>
    <xf numFmtId="3" fontId="7" fillId="0" borderId="58" xfId="42" applyNumberFormat="1" applyFont="1" applyFill="1" applyBorder="1" applyAlignment="1">
      <alignment horizontal="center" vertical="center" wrapText="1"/>
    </xf>
  </cellXfs>
  <cellStyles count="55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Ellenőrzőcella" xfId="25"/>
    <cellStyle name="Ezres" xfId="26" builtinId="3"/>
    <cellStyle name="Ezres [0]" xfId="27" builtinId="6"/>
    <cellStyle name="Figyelmeztetés" xfId="28"/>
    <cellStyle name="Hivatkozott cella" xfId="29"/>
    <cellStyle name="Jegyzet" xfId="30"/>
    <cellStyle name="Jelölőszín (1)" xfId="31"/>
    <cellStyle name="Jelölőszín (2)" xfId="32"/>
    <cellStyle name="Jelölőszín (3)" xfId="33"/>
    <cellStyle name="Jelölőszín (4)" xfId="34"/>
    <cellStyle name="Jelölőszín (5)" xfId="35"/>
    <cellStyle name="Jelölőszín (6)" xfId="36"/>
    <cellStyle name="Jó" xfId="37"/>
    <cellStyle name="kb" xfId="48"/>
    <cellStyle name="Kimenet" xfId="38"/>
    <cellStyle name="Magyarázó szöveg" xfId="39"/>
    <cellStyle name="nem biztos" xfId="49"/>
    <cellStyle name="Normál" xfId="0" builtinId="0"/>
    <cellStyle name="Normál 2" xfId="50"/>
    <cellStyle name="Normál 3" xfId="51"/>
    <cellStyle name="Normál_2001.01.09" xfId="40"/>
    <cellStyle name="Normál_2001.01.17." xfId="41"/>
    <cellStyle name="Normál_2001évi előzetes" xfId="42"/>
    <cellStyle name="Normál_2013-11tábla_építési-terv-2" xfId="54"/>
    <cellStyle name="Normál_Főösszesítő2004" xfId="53"/>
    <cellStyle name="Normál_RTö.2000.09" xfId="52"/>
    <cellStyle name="Összesen" xfId="43"/>
    <cellStyle name="Rossz" xfId="44"/>
    <cellStyle name="Semleges" xfId="45"/>
    <cellStyle name="Számítás" xfId="46"/>
    <cellStyle name="Százalék" xfId="4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2000.09\terv2000\TERV99\9806KT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bas\kozos\ZSUZSA\terv2000\TERV99\9806KT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ZSUZSA/terv2000/TERV99/9806KT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bas\kozos\ZSUZSA\2000.09\terv2000\TERV99\9806KT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2000.09\9912\9912\TERV99\9806KT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9912\TERV99\9806KT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ZSUZSA/2000.09/terv2000/TERV99/9806KT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terv2000\terv99\TERV99\9806KT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bas\kozos\ZSUZSA\terv2000\terv99\TERV99\9806KT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ZSUZSA/terv2000/terv99/TERV99/9806KT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SUZSA\terv2000\TERV99\9806KT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  <sheetName val="Össz."/>
      <sheetName val="Szhely-Kg"/>
      <sheetName val="Porpác"/>
      <sheetName val="Vát"/>
      <sheetName val="Ikervár"/>
      <sheetName val="Velem"/>
      <sheetName val="Bozsok"/>
      <sheetName val="Csepreg"/>
      <sheetName val="T.liget"/>
      <sheetName val="S.k.kút"/>
      <sheetName val="Tömörd"/>
      <sheetName val="Rlak"/>
      <sheetName val="Szeleste"/>
      <sheetName val="Hegyfalu"/>
      <sheetName val="Urai.újf."/>
      <sheetName val="Nagysim."/>
      <sheetName val="Mersevát"/>
      <sheetName val="Kenyeri"/>
      <sheetName val="Mesteri"/>
      <sheetName val="Offa"/>
      <sheetName val="Vönöck"/>
      <sheetName val="Gérce"/>
      <sheetName val="Pápo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  <sheetData sheetId="15">
        <row r="5">
          <cell r="A5" t="str">
            <v>MEGNEVEZÉS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6 első lap"/>
      <sheetName val="Fürdő"/>
      <sheetName val="Szhely víz"/>
      <sheetName val="Kőszeg üm"/>
      <sheetName val="Vasvári üm"/>
      <sheetName val="Körmendi üm"/>
      <sheetName val="Szentgotthárdi üm"/>
      <sheetName val="Csatornamü üm"/>
      <sheetName val="Üzemm.össz."/>
      <sheetName val="Gép-, és Vizm.jav."/>
      <sheetName val="Villamos üzem"/>
      <sheetName val="Mics"/>
      <sheetName val="Diszp,Szolg.O.MICS"/>
      <sheetName val="Szolgátatási  Ig össz"/>
      <sheetName val="Fejl. 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4">
          <cell r="A4" t="str">
            <v>MEGNEVEZÉS</v>
          </cell>
          <cell r="B4" t="str">
            <v>Labor költségei</v>
          </cell>
          <cell r="C4" t="str">
            <v>Vízmintázók költsége</v>
          </cell>
          <cell r="D4" t="str">
            <v>Gépjármüvek költségei</v>
          </cell>
          <cell r="E4" t="str">
            <v>Közp.üzemek irányitási ktg</v>
          </cell>
          <cell r="F4" t="str">
            <v>Tech.-és minőségell. Oszt össz.</v>
          </cell>
          <cell r="G4" t="str">
            <v>Müszaki O.  kp. irányitás</v>
          </cell>
          <cell r="H4" t="str">
            <v>Fejlesztési Ig.-hoz tartozó összesen</v>
          </cell>
        </row>
        <row r="5">
          <cell r="A5" t="str">
            <v>ANYAGKÖLTSÉG összesen</v>
          </cell>
          <cell r="B5">
            <v>668185</v>
          </cell>
          <cell r="C5">
            <v>12503</v>
          </cell>
          <cell r="D5">
            <v>688</v>
          </cell>
          <cell r="E5">
            <v>82895</v>
          </cell>
          <cell r="F5">
            <v>764271</v>
          </cell>
          <cell r="G5">
            <v>120787</v>
          </cell>
          <cell r="H5">
            <v>885058</v>
          </cell>
        </row>
        <row r="6">
          <cell r="A6" t="str">
            <v>1.1. Közvetlen anyag</v>
          </cell>
          <cell r="B6">
            <v>512840</v>
          </cell>
          <cell r="C6">
            <v>12503</v>
          </cell>
          <cell r="E6">
            <v>0</v>
          </cell>
          <cell r="F6">
            <v>525343</v>
          </cell>
          <cell r="G6">
            <v>25126</v>
          </cell>
          <cell r="H6">
            <v>550469</v>
          </cell>
        </row>
        <row r="7">
          <cell r="A7" t="str">
            <v>1.2.Fenntartás anyag</v>
          </cell>
          <cell r="B7">
            <v>155345</v>
          </cell>
          <cell r="D7">
            <v>688</v>
          </cell>
          <cell r="F7">
            <v>156033</v>
          </cell>
          <cell r="H7">
            <v>156033</v>
          </cell>
        </row>
        <row r="8">
          <cell r="A8" t="str">
            <v>1.3. Nyomtatvány</v>
          </cell>
          <cell r="E8">
            <v>82895</v>
          </cell>
          <cell r="F8">
            <v>82895</v>
          </cell>
          <cell r="G8">
            <v>95661</v>
          </cell>
          <cell r="H8">
            <v>178556</v>
          </cell>
        </row>
        <row r="9">
          <cell r="A9" t="str">
            <v>VILLAMOS ENERGIA</v>
          </cell>
          <cell r="B9">
            <v>135094</v>
          </cell>
          <cell r="E9">
            <v>0</v>
          </cell>
          <cell r="F9">
            <v>135094</v>
          </cell>
          <cell r="G9">
            <v>0</v>
          </cell>
          <cell r="H9">
            <v>135094</v>
          </cell>
        </row>
        <row r="10">
          <cell r="A10" t="str">
            <v>ÜZEM- ÉS FÜTŐANYAG összesen</v>
          </cell>
          <cell r="B10">
            <v>0</v>
          </cell>
          <cell r="C10">
            <v>0</v>
          </cell>
          <cell r="D10">
            <v>181909</v>
          </cell>
          <cell r="E10">
            <v>0</v>
          </cell>
          <cell r="F10">
            <v>181909</v>
          </cell>
          <cell r="G10">
            <v>0</v>
          </cell>
          <cell r="H10">
            <v>181909</v>
          </cell>
        </row>
        <row r="11">
          <cell r="A11" t="str">
            <v>3.1. Benzin, gázolaj, fütőa.</v>
          </cell>
          <cell r="B11">
            <v>0</v>
          </cell>
          <cell r="C11">
            <v>0</v>
          </cell>
          <cell r="D11">
            <v>181909</v>
          </cell>
          <cell r="F11">
            <v>181909</v>
          </cell>
          <cell r="H11">
            <v>181909</v>
          </cell>
        </row>
        <row r="12">
          <cell r="A12" t="str">
            <v>3.2. Földgáz</v>
          </cell>
          <cell r="F12">
            <v>0</v>
          </cell>
          <cell r="H12">
            <v>0</v>
          </cell>
        </row>
        <row r="13">
          <cell r="A13" t="str">
            <v>BÉRKÖLTSÉG és TB. járulék össz</v>
          </cell>
          <cell r="B13">
            <v>6364622</v>
          </cell>
          <cell r="C13">
            <v>1792353</v>
          </cell>
          <cell r="D13">
            <v>252186</v>
          </cell>
          <cell r="E13">
            <v>4808314</v>
          </cell>
          <cell r="F13">
            <v>13217475</v>
          </cell>
          <cell r="G13">
            <v>3777618</v>
          </cell>
          <cell r="H13">
            <v>16995093</v>
          </cell>
        </row>
        <row r="14">
          <cell r="A14" t="str">
            <v>4.1. Bérköltség</v>
          </cell>
          <cell r="B14">
            <v>4431125</v>
          </cell>
          <cell r="C14">
            <v>1242582</v>
          </cell>
          <cell r="D14">
            <v>181429</v>
          </cell>
          <cell r="E14">
            <v>3363677</v>
          </cell>
          <cell r="F14">
            <v>9218813</v>
          </cell>
          <cell r="G14">
            <v>2648759</v>
          </cell>
          <cell r="H14">
            <v>11867572</v>
          </cell>
        </row>
        <row r="15">
          <cell r="A15" t="str">
            <v>4.2. Bérek járulékai</v>
          </cell>
          <cell r="B15">
            <v>1933497</v>
          </cell>
          <cell r="C15">
            <v>549771</v>
          </cell>
          <cell r="D15">
            <v>70757</v>
          </cell>
          <cell r="E15">
            <v>1444637</v>
          </cell>
          <cell r="F15">
            <v>3998662</v>
          </cell>
          <cell r="G15">
            <v>1128859</v>
          </cell>
          <cell r="H15">
            <v>5127521</v>
          </cell>
        </row>
        <row r="16">
          <cell r="A16" t="str">
            <v>ÉRTÉKCSÖKKENÉSI LEIRÁS össz.</v>
          </cell>
          <cell r="B16">
            <v>2273857</v>
          </cell>
          <cell r="C16">
            <v>61132</v>
          </cell>
          <cell r="D16">
            <v>203514</v>
          </cell>
          <cell r="E16">
            <v>17295</v>
          </cell>
          <cell r="F16">
            <v>2555798</v>
          </cell>
          <cell r="G16">
            <v>49628</v>
          </cell>
          <cell r="H16">
            <v>2605426</v>
          </cell>
        </row>
        <row r="17">
          <cell r="A17" t="str">
            <v>5.1. Tervszerinti écs.</v>
          </cell>
          <cell r="B17">
            <v>2143894</v>
          </cell>
          <cell r="C17">
            <v>48083</v>
          </cell>
          <cell r="D17">
            <v>203514</v>
          </cell>
          <cell r="E17">
            <v>17295</v>
          </cell>
          <cell r="F17">
            <v>2412786</v>
          </cell>
          <cell r="G17">
            <v>49628</v>
          </cell>
          <cell r="H17">
            <v>2462414</v>
          </cell>
        </row>
        <row r="18">
          <cell r="A18" t="str">
            <v>5.2. Kis értékü tárgyi eszköz</v>
          </cell>
          <cell r="B18">
            <v>129963</v>
          </cell>
          <cell r="C18">
            <v>13049</v>
          </cell>
          <cell r="D18">
            <v>0</v>
          </cell>
          <cell r="E18">
            <v>0</v>
          </cell>
          <cell r="F18">
            <v>143012</v>
          </cell>
          <cell r="G18">
            <v>0</v>
          </cell>
          <cell r="H18">
            <v>143012</v>
          </cell>
        </row>
        <row r="19">
          <cell r="A19" t="str">
            <v>5.3. Terven felüli écs.</v>
          </cell>
          <cell r="F19">
            <v>0</v>
          </cell>
          <cell r="H19">
            <v>0</v>
          </cell>
        </row>
        <row r="20">
          <cell r="A20" t="str">
            <v>ANYAGJELLEGÜ SZOLGÁLTATÁS össz</v>
          </cell>
          <cell r="B20">
            <v>166349</v>
          </cell>
          <cell r="C20">
            <v>0</v>
          </cell>
          <cell r="D20">
            <v>74477</v>
          </cell>
          <cell r="E20">
            <v>5815</v>
          </cell>
          <cell r="F20">
            <v>246641</v>
          </cell>
          <cell r="G20">
            <v>38623</v>
          </cell>
          <cell r="H20">
            <v>285264</v>
          </cell>
        </row>
        <row r="21">
          <cell r="A21" t="str">
            <v>6.1. Posta, telefon</v>
          </cell>
          <cell r="E21">
            <v>404</v>
          </cell>
          <cell r="F21">
            <v>404</v>
          </cell>
          <cell r="G21">
            <v>16957</v>
          </cell>
          <cell r="H21">
            <v>17361</v>
          </cell>
        </row>
        <row r="22">
          <cell r="A22" t="str">
            <v>6.2. Idegen szállitás</v>
          </cell>
          <cell r="B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 t="str">
            <v>6.3. Idegen javitás</v>
          </cell>
          <cell r="B23">
            <v>162647</v>
          </cell>
          <cell r="C23">
            <v>0</v>
          </cell>
          <cell r="D23">
            <v>74477</v>
          </cell>
          <cell r="E23">
            <v>0</v>
          </cell>
          <cell r="F23">
            <v>237124</v>
          </cell>
          <cell r="G23">
            <v>0</v>
          </cell>
          <cell r="H23">
            <v>237124</v>
          </cell>
        </row>
        <row r="24">
          <cell r="A24" t="str">
            <v>6.4. Szennyviziszap száll.dep,</v>
          </cell>
          <cell r="F24">
            <v>0</v>
          </cell>
          <cell r="H24">
            <v>0</v>
          </cell>
        </row>
        <row r="25">
          <cell r="A25" t="str">
            <v>6.5. Szennyviztiszt.bérmunka d</v>
          </cell>
          <cell r="F25">
            <v>0</v>
          </cell>
          <cell r="H25">
            <v>0</v>
          </cell>
        </row>
        <row r="26">
          <cell r="A26" t="str">
            <v>6.6. Egyéb anyag jellegü</v>
          </cell>
          <cell r="B26">
            <v>3702</v>
          </cell>
          <cell r="C26">
            <v>0</v>
          </cell>
          <cell r="E26">
            <v>5411</v>
          </cell>
          <cell r="F26">
            <v>9113</v>
          </cell>
          <cell r="G26">
            <v>21666</v>
          </cell>
          <cell r="H26">
            <v>30779</v>
          </cell>
        </row>
        <row r="27">
          <cell r="A27" t="str">
            <v>SZEMÉLYI JELLEGÜ összesen</v>
          </cell>
          <cell r="B27">
            <v>365670</v>
          </cell>
          <cell r="C27">
            <v>180494</v>
          </cell>
          <cell r="D27">
            <v>0</v>
          </cell>
          <cell r="E27">
            <v>508986</v>
          </cell>
          <cell r="F27">
            <v>1055150</v>
          </cell>
          <cell r="G27">
            <v>264978</v>
          </cell>
          <cell r="H27">
            <v>1320128</v>
          </cell>
        </row>
        <row r="28">
          <cell r="A28" t="str">
            <v>7.1. Betegszab. táppénz hozzáj</v>
          </cell>
          <cell r="B28">
            <v>46010</v>
          </cell>
          <cell r="C28">
            <v>38363</v>
          </cell>
          <cell r="E28">
            <v>50040</v>
          </cell>
          <cell r="F28">
            <v>134413</v>
          </cell>
          <cell r="G28">
            <v>11040</v>
          </cell>
          <cell r="H28">
            <v>145453</v>
          </cell>
        </row>
        <row r="29">
          <cell r="A29" t="str">
            <v>7.2. Munkábajárás</v>
          </cell>
          <cell r="B29">
            <v>39060</v>
          </cell>
          <cell r="C29">
            <v>51144</v>
          </cell>
          <cell r="E29">
            <v>8208</v>
          </cell>
          <cell r="F29">
            <v>98412</v>
          </cell>
          <cell r="G29">
            <v>0</v>
          </cell>
          <cell r="H29">
            <v>98412</v>
          </cell>
        </row>
        <row r="30">
          <cell r="A30" t="str">
            <v>7.3. Saját szgk. használat</v>
          </cell>
          <cell r="B30">
            <v>13585</v>
          </cell>
          <cell r="C30">
            <v>8256</v>
          </cell>
          <cell r="E30">
            <v>356826</v>
          </cell>
          <cell r="F30">
            <v>378667</v>
          </cell>
          <cell r="G30">
            <v>126609</v>
          </cell>
          <cell r="H30">
            <v>505276</v>
          </cell>
        </row>
        <row r="31">
          <cell r="A31" t="str">
            <v>7.4. Étkezési utalvány</v>
          </cell>
          <cell r="B31">
            <v>129824</v>
          </cell>
          <cell r="C31">
            <v>42807</v>
          </cell>
          <cell r="E31">
            <v>21399</v>
          </cell>
          <cell r="F31">
            <v>194030</v>
          </cell>
          <cell r="G31">
            <v>51360</v>
          </cell>
          <cell r="H31">
            <v>245390</v>
          </cell>
        </row>
        <row r="32">
          <cell r="A32" t="str">
            <v>7.5. Bizalom nyugdijpénztár t.</v>
          </cell>
          <cell r="B32">
            <v>133191</v>
          </cell>
          <cell r="C32">
            <v>39924</v>
          </cell>
          <cell r="D32">
            <v>0</v>
          </cell>
          <cell r="E32">
            <v>72513</v>
          </cell>
          <cell r="F32">
            <v>245628</v>
          </cell>
          <cell r="G32">
            <v>75969</v>
          </cell>
          <cell r="H32">
            <v>321597</v>
          </cell>
        </row>
        <row r="33">
          <cell r="A33" t="str">
            <v>7.6. Egyéb személyijellegü</v>
          </cell>
          <cell r="B33">
            <v>4000</v>
          </cell>
          <cell r="C33">
            <v>0</v>
          </cell>
          <cell r="E33">
            <v>0</v>
          </cell>
          <cell r="F33">
            <v>4000</v>
          </cell>
          <cell r="G33">
            <v>0</v>
          </cell>
          <cell r="H33">
            <v>4000</v>
          </cell>
        </row>
        <row r="34">
          <cell r="A34" t="str">
            <v>EGYÉB KÖLTSÉG  összesen</v>
          </cell>
          <cell r="B34">
            <v>233085</v>
          </cell>
          <cell r="C34">
            <v>60004</v>
          </cell>
          <cell r="D34">
            <v>5536</v>
          </cell>
          <cell r="E34">
            <v>158585</v>
          </cell>
          <cell r="F34">
            <v>457210</v>
          </cell>
          <cell r="G34">
            <v>132022</v>
          </cell>
          <cell r="H34">
            <v>589232</v>
          </cell>
        </row>
        <row r="35">
          <cell r="A35" t="str">
            <v>8.1. Vizkészlet járulék</v>
          </cell>
          <cell r="F35">
            <v>0</v>
          </cell>
          <cell r="H35">
            <v>0</v>
          </cell>
        </row>
        <row r="36">
          <cell r="A36" t="str">
            <v>8.2. Frekvencia használati dij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8.3. Köztisztasági dijak</v>
          </cell>
          <cell r="F37">
            <v>0</v>
          </cell>
          <cell r="H37">
            <v>0</v>
          </cell>
        </row>
        <row r="38">
          <cell r="A38" t="str">
            <v>8.4. Egyéb nem anyag jell. ktg</v>
          </cell>
          <cell r="B38">
            <v>0</v>
          </cell>
          <cell r="C38">
            <v>0</v>
          </cell>
          <cell r="D38">
            <v>880</v>
          </cell>
          <cell r="E38">
            <v>2910</v>
          </cell>
          <cell r="F38">
            <v>3790</v>
          </cell>
          <cell r="G38">
            <v>0</v>
          </cell>
          <cell r="H38">
            <v>3790</v>
          </cell>
        </row>
        <row r="39">
          <cell r="A39" t="str">
            <v>8.5. Jogi személy fiz. dijak</v>
          </cell>
          <cell r="B39">
            <v>29000</v>
          </cell>
          <cell r="E39">
            <v>0</v>
          </cell>
          <cell r="F39">
            <v>29000</v>
          </cell>
          <cell r="H39">
            <v>29000</v>
          </cell>
        </row>
        <row r="40">
          <cell r="A40" t="str">
            <v>8.6. Egyéb költség</v>
          </cell>
          <cell r="B40">
            <v>13562</v>
          </cell>
          <cell r="D40">
            <v>4656</v>
          </cell>
          <cell r="E40">
            <v>4352</v>
          </cell>
          <cell r="F40">
            <v>22570</v>
          </cell>
          <cell r="G40">
            <v>17281</v>
          </cell>
          <cell r="H40">
            <v>39851</v>
          </cell>
        </row>
        <row r="41">
          <cell r="A41" t="str">
            <v>8.7. Egyéb mbérhez kapcs. adó</v>
          </cell>
          <cell r="B41">
            <v>190523</v>
          </cell>
          <cell r="C41">
            <v>60004</v>
          </cell>
          <cell r="D41">
            <v>0</v>
          </cell>
          <cell r="E41">
            <v>151323</v>
          </cell>
          <cell r="F41">
            <v>401850</v>
          </cell>
          <cell r="G41">
            <v>114741</v>
          </cell>
          <cell r="H41">
            <v>516591</v>
          </cell>
        </row>
        <row r="42">
          <cell r="A42" t="str">
            <v>ALVÁLLALKOZÓ</v>
          </cell>
          <cell r="F42">
            <v>0</v>
          </cell>
          <cell r="H42">
            <v>0</v>
          </cell>
        </row>
        <row r="43">
          <cell r="A43" t="str">
            <v>M I N D Ö S S Z E S E N</v>
          </cell>
          <cell r="B43">
            <v>10206862</v>
          </cell>
          <cell r="C43">
            <v>2106486</v>
          </cell>
          <cell r="D43">
            <v>718310</v>
          </cell>
          <cell r="E43">
            <v>5581890</v>
          </cell>
          <cell r="F43">
            <v>18613548</v>
          </cell>
          <cell r="G43">
            <v>4383656</v>
          </cell>
          <cell r="H43">
            <v>22998000</v>
          </cell>
        </row>
        <row r="44">
          <cell r="A44" t="str">
            <v>010  att. sajat F</v>
          </cell>
          <cell r="F44">
            <v>0</v>
          </cell>
          <cell r="H44">
            <v>0</v>
          </cell>
        </row>
        <row r="45">
          <cell r="A45" t="str">
            <v>011   "   idegen F</v>
          </cell>
          <cell r="F45">
            <v>0</v>
          </cell>
          <cell r="H45">
            <v>0</v>
          </cell>
        </row>
        <row r="46">
          <cell r="A46" t="str">
            <v>020   "   fuvar</v>
          </cell>
          <cell r="B46">
            <v>0</v>
          </cell>
          <cell r="C46">
            <v>819066</v>
          </cell>
          <cell r="E46">
            <v>0</v>
          </cell>
          <cell r="F46">
            <v>819066</v>
          </cell>
          <cell r="G46">
            <v>0</v>
          </cell>
          <cell r="H46">
            <v>819066</v>
          </cell>
        </row>
        <row r="47">
          <cell r="A47" t="str">
            <v>021,2,5,6 fuvar F</v>
          </cell>
          <cell r="F47">
            <v>0</v>
          </cell>
          <cell r="H47">
            <v>0</v>
          </cell>
        </row>
        <row r="48">
          <cell r="A48" t="str">
            <v>030   "   gep</v>
          </cell>
          <cell r="F48">
            <v>0</v>
          </cell>
          <cell r="H48">
            <v>0</v>
          </cell>
        </row>
        <row r="49">
          <cell r="A49" t="str">
            <v>031,2,5,6 gep F</v>
          </cell>
          <cell r="F49">
            <v>0</v>
          </cell>
          <cell r="H49">
            <v>0</v>
          </cell>
        </row>
        <row r="50">
          <cell r="A50" t="str">
            <v>040   "   labor</v>
          </cell>
          <cell r="B50">
            <v>-10206862</v>
          </cell>
          <cell r="C50">
            <v>-2925552</v>
          </cell>
          <cell r="E50">
            <v>0</v>
          </cell>
          <cell r="F50">
            <v>-13132414</v>
          </cell>
          <cell r="G50">
            <v>0</v>
          </cell>
          <cell r="H50">
            <v>-13132414</v>
          </cell>
        </row>
        <row r="51">
          <cell r="A51" t="str">
            <v>042   "   uzemora</v>
          </cell>
          <cell r="D51">
            <v>-718310</v>
          </cell>
          <cell r="F51">
            <v>-718310</v>
          </cell>
          <cell r="H51">
            <v>-718310</v>
          </cell>
        </row>
        <row r="52">
          <cell r="A52" t="str">
            <v>043   "   ktg kul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044   "   egyeb ktg helyesbit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060 sajat vizfelhasznalas</v>
          </cell>
          <cell r="F54">
            <v>0</v>
          </cell>
          <cell r="H5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tabSelected="1" zoomScaleNormal="100" workbookViewId="0">
      <selection activeCell="B14" sqref="B14"/>
    </sheetView>
  </sheetViews>
  <sheetFormatPr defaultColWidth="9" defaultRowHeight="15.75" x14ac:dyDescent="0.25"/>
  <cols>
    <col min="1" max="1" width="7.875" style="30" customWidth="1"/>
    <col min="2" max="2" width="60.5" style="30" customWidth="1"/>
    <col min="3" max="3" width="11.375" style="30" bestFit="1" customWidth="1"/>
    <col min="4" max="16384" width="9" style="30"/>
  </cols>
  <sheetData>
    <row r="1" spans="1:6" ht="17.25" customHeight="1" x14ac:dyDescent="0.25">
      <c r="A1" s="25" t="s">
        <v>64</v>
      </c>
      <c r="B1" s="25"/>
    </row>
    <row r="2" spans="1:6" ht="17.25" customHeight="1" x14ac:dyDescent="0.25">
      <c r="A2" s="25" t="s">
        <v>65</v>
      </c>
      <c r="B2" s="25"/>
    </row>
    <row r="3" spans="1:6" x14ac:dyDescent="0.25">
      <c r="A3" s="25"/>
      <c r="B3" s="25"/>
    </row>
    <row r="4" spans="1:6" x14ac:dyDescent="0.25">
      <c r="A4" s="25"/>
      <c r="B4" s="25"/>
    </row>
    <row r="5" spans="1:6" x14ac:dyDescent="0.25">
      <c r="A5" s="25"/>
      <c r="B5" s="25"/>
    </row>
    <row r="6" spans="1:6" x14ac:dyDescent="0.25">
      <c r="A6" s="31"/>
      <c r="B6" s="32"/>
      <c r="F6" s="112"/>
    </row>
    <row r="7" spans="1:6" ht="21.75" x14ac:dyDescent="0.3">
      <c r="A7" s="649" t="s">
        <v>277</v>
      </c>
      <c r="B7" s="649"/>
      <c r="C7" s="649"/>
      <c r="F7" s="112"/>
    </row>
    <row r="8" spans="1:6" ht="21.75" x14ac:dyDescent="0.3">
      <c r="A8" s="650" t="s">
        <v>315</v>
      </c>
      <c r="B8" s="650"/>
      <c r="C8" s="650"/>
      <c r="F8" s="112"/>
    </row>
    <row r="9" spans="1:6" x14ac:dyDescent="0.25">
      <c r="A9" s="33"/>
      <c r="B9" s="34"/>
    </row>
    <row r="10" spans="1:6" x14ac:dyDescent="0.25">
      <c r="A10" s="33"/>
      <c r="B10" s="34"/>
    </row>
    <row r="11" spans="1:6" x14ac:dyDescent="0.25">
      <c r="A11" s="35"/>
      <c r="B11" s="25"/>
    </row>
    <row r="12" spans="1:6" ht="23.25" customHeight="1" x14ac:dyDescent="0.25">
      <c r="A12" s="36"/>
      <c r="B12" s="28"/>
    </row>
    <row r="13" spans="1:6" ht="22.5" customHeight="1" x14ac:dyDescent="0.25">
      <c r="A13" s="37" t="s">
        <v>66</v>
      </c>
      <c r="B13" s="30" t="s">
        <v>130</v>
      </c>
      <c r="F13" s="30" t="s">
        <v>118</v>
      </c>
    </row>
    <row r="14" spans="1:6" ht="22.5" customHeight="1" x14ac:dyDescent="0.25">
      <c r="A14" s="37" t="s">
        <v>67</v>
      </c>
      <c r="B14" s="30" t="s">
        <v>131</v>
      </c>
    </row>
    <row r="15" spans="1:6" ht="22.5" customHeight="1" x14ac:dyDescent="0.25">
      <c r="A15" s="37" t="s">
        <v>68</v>
      </c>
      <c r="B15" s="30" t="s">
        <v>132</v>
      </c>
    </row>
    <row r="16" spans="1:6" ht="22.5" customHeight="1" x14ac:dyDescent="0.25">
      <c r="A16" s="37" t="s">
        <v>69</v>
      </c>
      <c r="B16" s="30" t="s">
        <v>133</v>
      </c>
    </row>
    <row r="17" spans="1:3" ht="22.5" customHeight="1" x14ac:dyDescent="0.25">
      <c r="A17" s="37" t="s">
        <v>70</v>
      </c>
      <c r="B17" s="30" t="s">
        <v>134</v>
      </c>
    </row>
    <row r="18" spans="1:3" ht="22.5" customHeight="1" x14ac:dyDescent="0.25">
      <c r="A18" s="37" t="s">
        <v>71</v>
      </c>
      <c r="B18" s="30" t="s">
        <v>135</v>
      </c>
    </row>
    <row r="19" spans="1:3" ht="22.5" customHeight="1" x14ac:dyDescent="0.25">
      <c r="A19" s="37" t="s">
        <v>72</v>
      </c>
      <c r="B19" s="30" t="s">
        <v>136</v>
      </c>
    </row>
    <row r="20" spans="1:3" ht="22.5" customHeight="1" x14ac:dyDescent="0.25">
      <c r="A20" s="37" t="s">
        <v>73</v>
      </c>
      <c r="B20" s="30" t="s">
        <v>137</v>
      </c>
    </row>
    <row r="21" spans="1:3" ht="22.5" customHeight="1" x14ac:dyDescent="0.25">
      <c r="A21" s="37" t="s">
        <v>74</v>
      </c>
      <c r="B21" s="30" t="s">
        <v>138</v>
      </c>
    </row>
    <row r="22" spans="1:3" ht="22.5" customHeight="1" x14ac:dyDescent="0.25">
      <c r="A22" s="37" t="s">
        <v>75</v>
      </c>
      <c r="B22" s="30" t="s">
        <v>139</v>
      </c>
    </row>
    <row r="23" spans="1:3" ht="22.5" customHeight="1" x14ac:dyDescent="0.25">
      <c r="A23" s="37" t="s">
        <v>76</v>
      </c>
      <c r="B23" s="30" t="s">
        <v>140</v>
      </c>
    </row>
    <row r="24" spans="1:3" ht="24" customHeight="1" x14ac:dyDescent="0.25">
      <c r="A24" s="35"/>
      <c r="C24" s="113"/>
    </row>
    <row r="25" spans="1:3" x14ac:dyDescent="0.25">
      <c r="A25" s="35"/>
      <c r="B25" s="25"/>
    </row>
    <row r="26" spans="1:3" x14ac:dyDescent="0.25">
      <c r="A26" s="31"/>
      <c r="B26" s="31"/>
    </row>
    <row r="27" spans="1:3" x14ac:dyDescent="0.25">
      <c r="A27" s="35"/>
      <c r="B27" s="31"/>
    </row>
    <row r="28" spans="1:3" x14ac:dyDescent="0.25">
      <c r="A28" s="35"/>
      <c r="B28" s="31"/>
    </row>
    <row r="29" spans="1:3" x14ac:dyDescent="0.25">
      <c r="B29" s="12" t="s">
        <v>323</v>
      </c>
    </row>
    <row r="30" spans="1:3" x14ac:dyDescent="0.25">
      <c r="A30" s="35"/>
      <c r="B30" s="25"/>
    </row>
    <row r="31" spans="1:3" x14ac:dyDescent="0.25">
      <c r="A31" s="35"/>
      <c r="B31" s="25"/>
    </row>
    <row r="32" spans="1:3" x14ac:dyDescent="0.25">
      <c r="A32" s="35"/>
      <c r="B32" s="25"/>
    </row>
    <row r="33" spans="1:2" x14ac:dyDescent="0.25">
      <c r="A33" s="36"/>
      <c r="B33" s="28"/>
    </row>
    <row r="34" spans="1:2" x14ac:dyDescent="0.25">
      <c r="A34" s="35"/>
      <c r="B34" s="25" t="s">
        <v>118</v>
      </c>
    </row>
    <row r="35" spans="1:2" x14ac:dyDescent="0.25">
      <c r="A35" s="35"/>
      <c r="B35" s="25"/>
    </row>
    <row r="36" spans="1:2" x14ac:dyDescent="0.25">
      <c r="A36" s="35"/>
      <c r="B36" s="25"/>
    </row>
    <row r="37" spans="1:2" x14ac:dyDescent="0.25">
      <c r="A37" s="35"/>
      <c r="B37" s="25"/>
    </row>
    <row r="38" spans="1:2" x14ac:dyDescent="0.25">
      <c r="A38" s="35"/>
      <c r="B38" s="25"/>
    </row>
    <row r="39" spans="1:2" x14ac:dyDescent="0.25">
      <c r="A39" s="35"/>
      <c r="B39" s="25"/>
    </row>
    <row r="40" spans="1:2" x14ac:dyDescent="0.25">
      <c r="A40" s="35"/>
      <c r="B40" s="25"/>
    </row>
    <row r="41" spans="1:2" x14ac:dyDescent="0.25">
      <c r="A41" s="35"/>
      <c r="B41" s="25"/>
    </row>
    <row r="42" spans="1:2" x14ac:dyDescent="0.25">
      <c r="A42" s="35"/>
      <c r="B42" s="25"/>
    </row>
    <row r="43" spans="1:2" x14ac:dyDescent="0.25">
      <c r="A43" s="35"/>
      <c r="B43" s="25"/>
    </row>
    <row r="44" spans="1:2" x14ac:dyDescent="0.25">
      <c r="A44" s="35"/>
      <c r="B44" s="25"/>
    </row>
    <row r="45" spans="1:2" x14ac:dyDescent="0.25">
      <c r="A45" s="35"/>
      <c r="B45" s="25"/>
    </row>
    <row r="46" spans="1:2" x14ac:dyDescent="0.25">
      <c r="A46" s="35"/>
      <c r="B46" s="25"/>
    </row>
    <row r="47" spans="1:2" x14ac:dyDescent="0.25">
      <c r="A47" s="35"/>
      <c r="B47" s="25"/>
    </row>
    <row r="48" spans="1:2" x14ac:dyDescent="0.25">
      <c r="A48" s="35"/>
      <c r="B48" s="25"/>
    </row>
    <row r="49" spans="1:2" x14ac:dyDescent="0.25">
      <c r="A49" s="35"/>
      <c r="B49" s="25"/>
    </row>
    <row r="50" spans="1:2" x14ac:dyDescent="0.25">
      <c r="A50" s="35"/>
      <c r="B50" s="25"/>
    </row>
    <row r="51" spans="1:2" x14ac:dyDescent="0.25">
      <c r="A51" s="35"/>
      <c r="B51" s="25"/>
    </row>
    <row r="52" spans="1:2" x14ac:dyDescent="0.25">
      <c r="A52" s="35"/>
      <c r="B52" s="25"/>
    </row>
    <row r="53" spans="1:2" x14ac:dyDescent="0.25">
      <c r="A53" s="35"/>
      <c r="B53" s="25"/>
    </row>
    <row r="54" spans="1:2" x14ac:dyDescent="0.25">
      <c r="A54" s="35"/>
      <c r="B54" s="25"/>
    </row>
    <row r="55" spans="1:2" x14ac:dyDescent="0.25">
      <c r="A55" s="35"/>
      <c r="B55" s="25"/>
    </row>
    <row r="56" spans="1:2" x14ac:dyDescent="0.25">
      <c r="A56" s="35"/>
      <c r="B56" s="25"/>
    </row>
    <row r="57" spans="1:2" x14ac:dyDescent="0.25">
      <c r="A57" s="35"/>
      <c r="B57" s="25"/>
    </row>
    <row r="58" spans="1:2" x14ac:dyDescent="0.25">
      <c r="A58" s="35"/>
      <c r="B58" s="25"/>
    </row>
    <row r="59" spans="1:2" x14ac:dyDescent="0.25">
      <c r="A59" s="35"/>
      <c r="B59" s="25"/>
    </row>
    <row r="60" spans="1:2" x14ac:dyDescent="0.25">
      <c r="A60" s="35"/>
      <c r="B60" s="25"/>
    </row>
    <row r="61" spans="1:2" x14ac:dyDescent="0.25">
      <c r="A61" s="35"/>
      <c r="B61" s="25"/>
    </row>
    <row r="62" spans="1:2" x14ac:dyDescent="0.25">
      <c r="A62" s="35"/>
      <c r="B62" s="25"/>
    </row>
    <row r="63" spans="1:2" x14ac:dyDescent="0.25">
      <c r="A63" s="35"/>
      <c r="B63" s="25"/>
    </row>
    <row r="64" spans="1:2" x14ac:dyDescent="0.25">
      <c r="A64" s="35"/>
      <c r="B64" s="25"/>
    </row>
    <row r="65" spans="1:2" x14ac:dyDescent="0.25">
      <c r="A65" s="35"/>
      <c r="B65" s="25"/>
    </row>
    <row r="66" spans="1:2" x14ac:dyDescent="0.25">
      <c r="A66" s="35"/>
      <c r="B66" s="25"/>
    </row>
    <row r="67" spans="1:2" x14ac:dyDescent="0.25">
      <c r="A67" s="35"/>
      <c r="B67" s="25"/>
    </row>
    <row r="68" spans="1:2" x14ac:dyDescent="0.25">
      <c r="A68" s="35"/>
      <c r="B68" s="25"/>
    </row>
    <row r="69" spans="1:2" x14ac:dyDescent="0.25">
      <c r="A69" s="35"/>
      <c r="B69" s="25"/>
    </row>
    <row r="70" spans="1:2" x14ac:dyDescent="0.25">
      <c r="A70" s="35"/>
      <c r="B70" s="25"/>
    </row>
    <row r="71" spans="1:2" x14ac:dyDescent="0.25">
      <c r="A71" s="35"/>
      <c r="B71" s="25"/>
    </row>
    <row r="72" spans="1:2" x14ac:dyDescent="0.25">
      <c r="A72" s="35"/>
      <c r="B72" s="25"/>
    </row>
    <row r="73" spans="1:2" x14ac:dyDescent="0.25">
      <c r="A73" s="35"/>
      <c r="B73" s="25"/>
    </row>
    <row r="74" spans="1:2" x14ac:dyDescent="0.25">
      <c r="A74" s="35"/>
      <c r="B74" s="25"/>
    </row>
    <row r="75" spans="1:2" x14ac:dyDescent="0.25">
      <c r="A75" s="35"/>
      <c r="B75" s="25"/>
    </row>
    <row r="76" spans="1:2" x14ac:dyDescent="0.25">
      <c r="A76" s="35"/>
      <c r="B76" s="25"/>
    </row>
    <row r="77" spans="1:2" x14ac:dyDescent="0.25">
      <c r="A77" s="35"/>
      <c r="B77" s="25"/>
    </row>
    <row r="78" spans="1:2" x14ac:dyDescent="0.25">
      <c r="A78" s="35"/>
      <c r="B78" s="25"/>
    </row>
    <row r="79" spans="1:2" x14ac:dyDescent="0.25">
      <c r="A79" s="35"/>
      <c r="B79" s="25"/>
    </row>
    <row r="80" spans="1:2" x14ac:dyDescent="0.25">
      <c r="A80" s="35"/>
      <c r="B80" s="25"/>
    </row>
    <row r="81" spans="1:2" x14ac:dyDescent="0.25">
      <c r="A81" s="35"/>
      <c r="B81" s="25"/>
    </row>
    <row r="82" spans="1:2" x14ac:dyDescent="0.25">
      <c r="A82" s="35"/>
      <c r="B82" s="25"/>
    </row>
    <row r="83" spans="1:2" x14ac:dyDescent="0.25">
      <c r="A83" s="35"/>
      <c r="B83" s="25"/>
    </row>
    <row r="84" spans="1:2" x14ac:dyDescent="0.25">
      <c r="A84" s="35"/>
      <c r="B84" s="25"/>
    </row>
    <row r="85" spans="1:2" x14ac:dyDescent="0.25">
      <c r="A85" s="35"/>
      <c r="B85" s="25"/>
    </row>
    <row r="86" spans="1:2" x14ac:dyDescent="0.25">
      <c r="A86" s="35"/>
      <c r="B86" s="25"/>
    </row>
    <row r="87" spans="1:2" x14ac:dyDescent="0.25">
      <c r="A87" s="35"/>
      <c r="B87" s="25"/>
    </row>
    <row r="88" spans="1:2" x14ac:dyDescent="0.25">
      <c r="A88" s="35"/>
      <c r="B88" s="25"/>
    </row>
    <row r="89" spans="1:2" x14ac:dyDescent="0.25">
      <c r="A89" s="35"/>
      <c r="B89" s="25"/>
    </row>
    <row r="90" spans="1:2" x14ac:dyDescent="0.25">
      <c r="A90" s="35"/>
      <c r="B90" s="25"/>
    </row>
    <row r="91" spans="1:2" x14ac:dyDescent="0.25">
      <c r="A91" s="35"/>
      <c r="B91" s="25"/>
    </row>
    <row r="92" spans="1:2" x14ac:dyDescent="0.25">
      <c r="A92" s="35"/>
      <c r="B92" s="25"/>
    </row>
    <row r="93" spans="1:2" x14ac:dyDescent="0.25">
      <c r="A93" s="35"/>
      <c r="B93" s="25"/>
    </row>
    <row r="94" spans="1:2" x14ac:dyDescent="0.25">
      <c r="A94" s="35"/>
      <c r="B94" s="25"/>
    </row>
    <row r="95" spans="1:2" x14ac:dyDescent="0.25">
      <c r="A95" s="35"/>
      <c r="B95" s="25"/>
    </row>
    <row r="96" spans="1:2" x14ac:dyDescent="0.25">
      <c r="A96" s="35"/>
      <c r="B96" s="25"/>
    </row>
    <row r="97" spans="1:2" x14ac:dyDescent="0.25">
      <c r="A97" s="35"/>
      <c r="B97" s="25"/>
    </row>
  </sheetData>
  <mergeCells count="2">
    <mergeCell ref="A7:C7"/>
    <mergeCell ref="A8:C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 xml:space="preserve">&amp;R&amp;10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45"/>
  <sheetViews>
    <sheetView topLeftCell="B1" zoomScaleNormal="100" zoomScaleSheetLayoutView="50" workbookViewId="0">
      <selection activeCell="Q21" sqref="Q21"/>
    </sheetView>
  </sheetViews>
  <sheetFormatPr defaultColWidth="7" defaultRowHeight="15.75" x14ac:dyDescent="0.25"/>
  <cols>
    <col min="1" max="1" width="6.875" style="12" hidden="1" customWidth="1"/>
    <col min="2" max="2" width="54.25" style="314" bestFit="1" customWidth="1"/>
    <col min="3" max="4" width="12.125" style="327" customWidth="1"/>
    <col min="5" max="5" width="12.125" style="349" customWidth="1"/>
    <col min="6" max="7" width="12.125" style="314" customWidth="1"/>
    <col min="8" max="8" width="8.375" style="314" bestFit="1" customWidth="1"/>
    <col min="9" max="9" width="8" style="314" bestFit="1" customWidth="1"/>
    <col min="10" max="10" width="7.625" style="314" bestFit="1" customWidth="1"/>
    <col min="11" max="17" width="7" style="314"/>
    <col min="18" max="18" width="32.125" style="314" bestFit="1" customWidth="1"/>
    <col min="19" max="16384" width="7" style="314"/>
  </cols>
  <sheetData>
    <row r="3" spans="1:21" s="52" customFormat="1" ht="21.75" customHeight="1" x14ac:dyDescent="0.25">
      <c r="B3" s="699" t="s">
        <v>267</v>
      </c>
      <c r="C3" s="699"/>
      <c r="D3" s="699"/>
      <c r="E3" s="699"/>
      <c r="F3" s="699"/>
      <c r="G3" s="699"/>
    </row>
    <row r="4" spans="1:21" s="312" customFormat="1" ht="18.75" x14ac:dyDescent="0.25">
      <c r="A4" s="52"/>
      <c r="B4" s="700" t="str">
        <f>Mennyiség!A4</f>
        <v>2017. év</v>
      </c>
      <c r="C4" s="700"/>
      <c r="D4" s="700"/>
      <c r="E4" s="700"/>
      <c r="F4" s="700"/>
      <c r="G4" s="700"/>
    </row>
    <row r="5" spans="1:21" s="312" customFormat="1" ht="18.75" x14ac:dyDescent="0.25">
      <c r="A5" s="52"/>
      <c r="B5" s="445"/>
      <c r="C5" s="445"/>
      <c r="D5" s="445"/>
      <c r="E5" s="445"/>
      <c r="F5" s="445"/>
      <c r="G5" s="445"/>
    </row>
    <row r="6" spans="1:21" ht="16.5" thickBot="1" x14ac:dyDescent="0.3">
      <c r="B6" s="276"/>
      <c r="C6" s="98"/>
      <c r="D6" s="98"/>
      <c r="E6" s="313"/>
      <c r="G6" s="315" t="s">
        <v>46</v>
      </c>
    </row>
    <row r="7" spans="1:21" ht="47.25" x14ac:dyDescent="0.25">
      <c r="A7" s="316"/>
      <c r="B7" s="446" t="s">
        <v>0</v>
      </c>
      <c r="C7" s="647" t="s">
        <v>316</v>
      </c>
      <c r="D7" s="647" t="s">
        <v>303</v>
      </c>
      <c r="E7" s="647" t="s">
        <v>313</v>
      </c>
      <c r="F7" s="647" t="s">
        <v>278</v>
      </c>
      <c r="G7" s="648" t="s">
        <v>149</v>
      </c>
    </row>
    <row r="8" spans="1:21" x14ac:dyDescent="0.25">
      <c r="A8" s="318"/>
      <c r="B8" s="319" t="s">
        <v>188</v>
      </c>
      <c r="C8" s="320"/>
      <c r="D8" s="320"/>
      <c r="E8" s="321"/>
      <c r="F8" s="458"/>
      <c r="G8" s="322"/>
      <c r="I8" s="601"/>
    </row>
    <row r="9" spans="1:21" ht="19.5" customHeight="1" x14ac:dyDescent="0.25">
      <c r="A9" s="323">
        <v>55111</v>
      </c>
      <c r="B9" s="282" t="s">
        <v>189</v>
      </c>
      <c r="C9" s="324">
        <v>51506</v>
      </c>
      <c r="D9" s="324">
        <v>9956</v>
      </c>
      <c r="E9" s="324">
        <v>10476</v>
      </c>
      <c r="F9" s="325">
        <v>0.20339377936551081</v>
      </c>
      <c r="G9" s="326">
        <v>1.0522298111691442</v>
      </c>
      <c r="H9" s="327"/>
      <c r="I9" s="595"/>
      <c r="J9" s="577"/>
      <c r="K9" s="327"/>
      <c r="S9" s="327"/>
      <c r="T9" s="327"/>
      <c r="U9" s="327"/>
    </row>
    <row r="10" spans="1:21" ht="19.5" customHeight="1" x14ac:dyDescent="0.25">
      <c r="A10" s="323">
        <v>55113</v>
      </c>
      <c r="B10" s="282" t="s">
        <v>190</v>
      </c>
      <c r="C10" s="324">
        <v>990</v>
      </c>
      <c r="D10" s="324">
        <v>1457</v>
      </c>
      <c r="E10" s="324">
        <v>1487</v>
      </c>
      <c r="F10" s="325">
        <v>1.502020202020202</v>
      </c>
      <c r="G10" s="326">
        <v>1.0205902539464653</v>
      </c>
      <c r="H10" s="327"/>
      <c r="I10" s="595"/>
      <c r="J10" s="327"/>
      <c r="K10" s="327"/>
      <c r="S10" s="327"/>
      <c r="T10" s="327"/>
      <c r="U10" s="327"/>
    </row>
    <row r="11" spans="1:21" ht="19.5" customHeight="1" x14ac:dyDescent="0.25">
      <c r="A11" s="323">
        <v>55114</v>
      </c>
      <c r="B11" s="282" t="s">
        <v>191</v>
      </c>
      <c r="C11" s="324">
        <v>304</v>
      </c>
      <c r="D11" s="324">
        <v>498</v>
      </c>
      <c r="E11" s="324">
        <v>465</v>
      </c>
      <c r="F11" s="325">
        <v>1.5296052631578947</v>
      </c>
      <c r="G11" s="326">
        <v>0.9337349397590361</v>
      </c>
      <c r="H11" s="327"/>
      <c r="I11" s="595"/>
      <c r="J11" s="327"/>
      <c r="K11" s="327"/>
      <c r="S11" s="327"/>
      <c r="T11" s="327"/>
      <c r="U11" s="327"/>
    </row>
    <row r="12" spans="1:21" x14ac:dyDescent="0.25">
      <c r="A12" s="323">
        <v>55115</v>
      </c>
      <c r="B12" s="282" t="s">
        <v>192</v>
      </c>
      <c r="C12" s="324">
        <v>746</v>
      </c>
      <c r="D12" s="324">
        <v>0</v>
      </c>
      <c r="E12" s="324">
        <v>0</v>
      </c>
      <c r="F12" s="325">
        <v>0</v>
      </c>
      <c r="G12" s="326" t="s">
        <v>118</v>
      </c>
      <c r="H12" s="327"/>
      <c r="I12" s="595"/>
      <c r="J12" s="327"/>
      <c r="K12" s="327"/>
      <c r="S12" s="327"/>
      <c r="T12" s="327"/>
      <c r="U12" s="327"/>
    </row>
    <row r="13" spans="1:21" ht="19.5" customHeight="1" x14ac:dyDescent="0.25">
      <c r="A13" s="323">
        <v>55116</v>
      </c>
      <c r="B13" s="328" t="s">
        <v>193</v>
      </c>
      <c r="C13" s="324">
        <v>4319</v>
      </c>
      <c r="D13" s="324">
        <v>4950</v>
      </c>
      <c r="E13" s="324">
        <v>4617</v>
      </c>
      <c r="F13" s="325">
        <v>1.0689974531141468</v>
      </c>
      <c r="G13" s="326">
        <v>0.93272727272727274</v>
      </c>
      <c r="H13" s="327"/>
      <c r="I13" s="595"/>
      <c r="J13" s="327"/>
      <c r="K13" s="327"/>
      <c r="S13" s="327"/>
      <c r="T13" s="327"/>
      <c r="U13" s="327"/>
    </row>
    <row r="14" spans="1:21" ht="19.5" customHeight="1" x14ac:dyDescent="0.25">
      <c r="A14" s="323">
        <v>5512</v>
      </c>
      <c r="B14" s="328" t="s">
        <v>42</v>
      </c>
      <c r="C14" s="324">
        <v>24112</v>
      </c>
      <c r="D14" s="324">
        <v>3783</v>
      </c>
      <c r="E14" s="324">
        <v>3705</v>
      </c>
      <c r="F14" s="325">
        <v>0.15365792966157929</v>
      </c>
      <c r="G14" s="326">
        <v>0.97938144329896903</v>
      </c>
      <c r="H14" s="327"/>
      <c r="I14" s="595"/>
      <c r="J14" s="327"/>
      <c r="K14" s="327"/>
      <c r="S14" s="327"/>
      <c r="T14" s="327"/>
      <c r="U14" s="327"/>
    </row>
    <row r="15" spans="1:21" ht="19.5" customHeight="1" x14ac:dyDescent="0.25">
      <c r="A15" s="323">
        <v>5513</v>
      </c>
      <c r="B15" s="545" t="s">
        <v>87</v>
      </c>
      <c r="C15" s="324">
        <v>28172</v>
      </c>
      <c r="D15" s="546">
        <v>35703</v>
      </c>
      <c r="E15" s="546">
        <v>35459</v>
      </c>
      <c r="F15" s="547">
        <v>1.2586610819253159</v>
      </c>
      <c r="G15" s="548">
        <v>0.99316584040556821</v>
      </c>
      <c r="H15" s="327"/>
      <c r="I15" s="595"/>
      <c r="J15" s="327"/>
      <c r="K15" s="327"/>
      <c r="S15" s="327"/>
      <c r="T15" s="327"/>
      <c r="U15" s="327"/>
    </row>
    <row r="16" spans="1:21" ht="19.5" customHeight="1" x14ac:dyDescent="0.25">
      <c r="A16" s="323"/>
      <c r="B16" s="328" t="s">
        <v>297</v>
      </c>
      <c r="C16" s="613">
        <v>0</v>
      </c>
      <c r="D16" s="324">
        <v>52608</v>
      </c>
      <c r="E16" s="324">
        <v>52544</v>
      </c>
      <c r="F16" s="547" t="s">
        <v>118</v>
      </c>
      <c r="G16" s="548">
        <v>0.9987834549878345</v>
      </c>
      <c r="H16" s="327"/>
      <c r="I16" s="595"/>
      <c r="S16" s="327"/>
      <c r="T16" s="327"/>
      <c r="U16" s="327"/>
    </row>
    <row r="17" spans="1:21" ht="19.5" customHeight="1" thickBot="1" x14ac:dyDescent="0.3">
      <c r="A17" s="323"/>
      <c r="B17" s="542" t="s">
        <v>298</v>
      </c>
      <c r="C17" s="543">
        <v>0</v>
      </c>
      <c r="D17" s="544">
        <v>480</v>
      </c>
      <c r="E17" s="543">
        <v>380</v>
      </c>
      <c r="F17" s="547" t="s">
        <v>118</v>
      </c>
      <c r="G17" s="548">
        <v>0.79166666666666663</v>
      </c>
      <c r="H17" s="327"/>
      <c r="I17" s="595"/>
      <c r="S17" s="327"/>
      <c r="T17" s="327"/>
      <c r="U17" s="327"/>
    </row>
    <row r="18" spans="1:21" ht="16.5" thickBot="1" x14ac:dyDescent="0.3">
      <c r="A18" s="323"/>
      <c r="B18" s="329" t="s">
        <v>194</v>
      </c>
      <c r="C18" s="330">
        <v>110149</v>
      </c>
      <c r="D18" s="330">
        <v>109435</v>
      </c>
      <c r="E18" s="330">
        <v>109133</v>
      </c>
      <c r="F18" s="331">
        <v>0.99077613051412183</v>
      </c>
      <c r="G18" s="332">
        <v>0.99724037099648188</v>
      </c>
      <c r="H18" s="327"/>
      <c r="I18" s="327"/>
    </row>
    <row r="19" spans="1:21" x14ac:dyDescent="0.25">
      <c r="A19" s="323"/>
      <c r="B19" s="333"/>
      <c r="C19" s="334"/>
      <c r="D19" s="334"/>
      <c r="F19" s="336"/>
      <c r="G19" s="470"/>
      <c r="H19" s="335"/>
      <c r="I19" s="327"/>
    </row>
    <row r="20" spans="1:21" ht="19.5" customHeight="1" x14ac:dyDescent="0.25">
      <c r="A20" s="323"/>
      <c r="B20" s="333" t="s">
        <v>38</v>
      </c>
      <c r="C20" s="334"/>
      <c r="D20" s="334"/>
      <c r="E20" s="337"/>
      <c r="F20" s="336"/>
      <c r="G20" s="470"/>
      <c r="H20" s="327"/>
      <c r="I20" s="327"/>
    </row>
    <row r="21" spans="1:21" ht="19.5" customHeight="1" x14ac:dyDescent="0.2">
      <c r="A21" s="71">
        <v>5521</v>
      </c>
      <c r="B21" s="282" t="s">
        <v>112</v>
      </c>
      <c r="C21" s="324">
        <v>19369</v>
      </c>
      <c r="D21" s="324">
        <v>21783</v>
      </c>
      <c r="E21" s="324">
        <v>20613</v>
      </c>
      <c r="F21" s="472">
        <v>1.0642263410604573</v>
      </c>
      <c r="G21" s="473">
        <v>0.94628839002892162</v>
      </c>
      <c r="H21" s="327"/>
      <c r="I21" s="72"/>
      <c r="J21" s="80"/>
      <c r="K21" s="338"/>
      <c r="L21" s="122"/>
      <c r="R21" s="327"/>
      <c r="S21" s="327"/>
      <c r="T21" s="327"/>
      <c r="U21" s="327"/>
    </row>
    <row r="22" spans="1:21" ht="19.5" customHeight="1" x14ac:dyDescent="0.2">
      <c r="A22" s="71">
        <v>5522</v>
      </c>
      <c r="B22" s="282" t="s">
        <v>195</v>
      </c>
      <c r="C22" s="324">
        <v>7330</v>
      </c>
      <c r="D22" s="324">
        <v>7575</v>
      </c>
      <c r="E22" s="324">
        <v>7929</v>
      </c>
      <c r="F22" s="472">
        <v>1.081718963165075</v>
      </c>
      <c r="G22" s="473">
        <v>1.0467326732673268</v>
      </c>
      <c r="H22" s="327"/>
      <c r="I22" s="72"/>
      <c r="J22" s="73"/>
      <c r="K22" s="73"/>
      <c r="L22" s="122"/>
      <c r="R22" s="327"/>
      <c r="S22" s="327"/>
      <c r="T22" s="327"/>
      <c r="U22" s="327"/>
    </row>
    <row r="23" spans="1:21" ht="19.5" customHeight="1" x14ac:dyDescent="0.2">
      <c r="A23" s="71">
        <v>5523</v>
      </c>
      <c r="B23" s="282" t="s">
        <v>40</v>
      </c>
      <c r="C23" s="343">
        <v>13143</v>
      </c>
      <c r="D23" s="324">
        <v>13777</v>
      </c>
      <c r="E23" s="324">
        <v>11973</v>
      </c>
      <c r="F23" s="472">
        <v>0.91097922848664692</v>
      </c>
      <c r="G23" s="473">
        <v>0.8690571241924947</v>
      </c>
      <c r="H23" s="327"/>
      <c r="I23" s="72"/>
      <c r="J23" s="339"/>
      <c r="K23" s="2"/>
      <c r="L23" s="122"/>
      <c r="S23" s="327"/>
      <c r="T23" s="327"/>
      <c r="U23" s="327"/>
    </row>
    <row r="24" spans="1:21" ht="19.5" customHeight="1" x14ac:dyDescent="0.2">
      <c r="A24" s="71">
        <v>5524</v>
      </c>
      <c r="B24" s="282" t="s">
        <v>41</v>
      </c>
      <c r="C24" s="343">
        <v>9467</v>
      </c>
      <c r="D24" s="324">
        <v>10800</v>
      </c>
      <c r="E24" s="324">
        <v>9065</v>
      </c>
      <c r="F24" s="472">
        <v>0.95753670645399813</v>
      </c>
      <c r="G24" s="473">
        <v>0.8393518518518519</v>
      </c>
      <c r="H24" s="327"/>
      <c r="I24" s="72"/>
      <c r="J24" s="339"/>
      <c r="K24" s="2"/>
      <c r="L24" s="122"/>
      <c r="S24" s="327"/>
      <c r="T24" s="327"/>
      <c r="U24" s="327"/>
    </row>
    <row r="25" spans="1:21" ht="19.5" customHeight="1" x14ac:dyDescent="0.2">
      <c r="A25" s="71">
        <v>5525</v>
      </c>
      <c r="B25" s="282" t="s">
        <v>43</v>
      </c>
      <c r="C25" s="343">
        <v>3083</v>
      </c>
      <c r="D25" s="324">
        <v>3100</v>
      </c>
      <c r="E25" s="324">
        <v>3066</v>
      </c>
      <c r="F25" s="472">
        <v>0.99448589036652613</v>
      </c>
      <c r="G25" s="473">
        <v>0.98903225806451611</v>
      </c>
      <c r="H25" s="327"/>
      <c r="I25" s="72"/>
      <c r="J25" s="339"/>
      <c r="K25" s="2"/>
      <c r="L25" s="122"/>
      <c r="S25" s="327"/>
      <c r="T25" s="327"/>
      <c r="U25" s="327"/>
    </row>
    <row r="26" spans="1:21" ht="19.5" customHeight="1" x14ac:dyDescent="0.2">
      <c r="A26" s="71">
        <v>5526</v>
      </c>
      <c r="B26" s="282" t="s">
        <v>44</v>
      </c>
      <c r="C26" s="343">
        <v>1309</v>
      </c>
      <c r="D26" s="324">
        <v>1200</v>
      </c>
      <c r="E26" s="324">
        <v>1849</v>
      </c>
      <c r="F26" s="472">
        <v>1.4125286478227654</v>
      </c>
      <c r="G26" s="473">
        <v>1.5408333333333333</v>
      </c>
      <c r="H26" s="327"/>
      <c r="I26" s="72"/>
      <c r="J26" s="339"/>
      <c r="K26" s="2"/>
      <c r="L26" s="122"/>
      <c r="S26" s="327"/>
      <c r="T26" s="327"/>
      <c r="U26" s="327"/>
    </row>
    <row r="27" spans="1:21" ht="19.5" customHeight="1" x14ac:dyDescent="0.2">
      <c r="A27" s="71">
        <v>5527</v>
      </c>
      <c r="B27" s="282" t="s">
        <v>113</v>
      </c>
      <c r="C27" s="324">
        <v>2277</v>
      </c>
      <c r="D27" s="324">
        <v>0</v>
      </c>
      <c r="E27" s="324">
        <v>0</v>
      </c>
      <c r="F27" s="472">
        <v>0</v>
      </c>
      <c r="G27" s="473" t="s">
        <v>118</v>
      </c>
      <c r="H27" s="327"/>
      <c r="I27" s="72"/>
      <c r="J27" s="339"/>
      <c r="K27" s="2"/>
      <c r="L27" s="122"/>
      <c r="S27" s="327"/>
      <c r="T27" s="327"/>
      <c r="U27" s="327"/>
    </row>
    <row r="28" spans="1:21" ht="19.5" customHeight="1" x14ac:dyDescent="0.2">
      <c r="A28" s="71">
        <v>5531</v>
      </c>
      <c r="B28" s="282" t="s">
        <v>35</v>
      </c>
      <c r="C28" s="324">
        <v>2591</v>
      </c>
      <c r="D28" s="324">
        <v>2500</v>
      </c>
      <c r="E28" s="324">
        <v>962</v>
      </c>
      <c r="F28" s="472">
        <v>0.37128521806252412</v>
      </c>
      <c r="G28" s="473">
        <v>0.38479999999999998</v>
      </c>
      <c r="H28" s="327"/>
      <c r="I28" s="72"/>
      <c r="J28" s="339"/>
      <c r="K28" s="2"/>
      <c r="L28" s="122"/>
      <c r="S28" s="327"/>
      <c r="T28" s="327"/>
      <c r="U28" s="327"/>
    </row>
    <row r="29" spans="1:21" s="341" customFormat="1" ht="19.5" customHeight="1" x14ac:dyDescent="0.2">
      <c r="A29" s="71">
        <v>5532</v>
      </c>
      <c r="B29" s="282" t="s">
        <v>196</v>
      </c>
      <c r="C29" s="343">
        <v>10712</v>
      </c>
      <c r="D29" s="324">
        <v>12975</v>
      </c>
      <c r="E29" s="324">
        <v>12028</v>
      </c>
      <c r="F29" s="472">
        <v>1.1228528752800597</v>
      </c>
      <c r="G29" s="473">
        <v>0.92701348747591528</v>
      </c>
      <c r="H29" s="327"/>
      <c r="I29" s="72"/>
      <c r="J29" s="339"/>
      <c r="K29" s="340"/>
      <c r="L29" s="122"/>
      <c r="S29" s="342"/>
      <c r="T29" s="342"/>
      <c r="U29" s="342"/>
    </row>
    <row r="30" spans="1:21" s="341" customFormat="1" ht="19.5" customHeight="1" x14ac:dyDescent="0.2">
      <c r="A30" s="71">
        <v>5533</v>
      </c>
      <c r="B30" s="282" t="s">
        <v>114</v>
      </c>
      <c r="C30" s="343">
        <v>19</v>
      </c>
      <c r="D30" s="324">
        <v>0</v>
      </c>
      <c r="E30" s="324">
        <v>0</v>
      </c>
      <c r="F30" s="472">
        <v>0</v>
      </c>
      <c r="G30" s="473" t="s">
        <v>118</v>
      </c>
      <c r="H30" s="327"/>
      <c r="I30" s="72"/>
      <c r="J30" s="339"/>
      <c r="K30" s="2"/>
      <c r="L30" s="122"/>
      <c r="S30" s="342"/>
      <c r="T30" s="342"/>
      <c r="U30" s="342"/>
    </row>
    <row r="31" spans="1:21" s="341" customFormat="1" ht="19.5" customHeight="1" x14ac:dyDescent="0.2">
      <c r="A31" s="71">
        <v>5535</v>
      </c>
      <c r="B31" s="282" t="s">
        <v>197</v>
      </c>
      <c r="C31" s="343">
        <v>19911</v>
      </c>
      <c r="D31" s="343">
        <v>19465</v>
      </c>
      <c r="E31" s="343">
        <v>19489</v>
      </c>
      <c r="F31" s="472">
        <v>0.97880568529958312</v>
      </c>
      <c r="G31" s="473">
        <v>1.0012329822758799</v>
      </c>
      <c r="H31" s="327"/>
      <c r="I31" s="72"/>
      <c r="J31" s="339"/>
      <c r="K31" s="2"/>
      <c r="L31" s="122"/>
      <c r="S31" s="342"/>
      <c r="T31" s="342"/>
      <c r="U31" s="342"/>
    </row>
    <row r="32" spans="1:21" ht="19.5" customHeight="1" x14ac:dyDescent="0.2">
      <c r="A32" s="71">
        <v>5536</v>
      </c>
      <c r="B32" s="282" t="s">
        <v>198</v>
      </c>
      <c r="C32" s="343">
        <v>462</v>
      </c>
      <c r="D32" s="343">
        <v>562</v>
      </c>
      <c r="E32" s="343">
        <v>170</v>
      </c>
      <c r="F32" s="472">
        <v>0.36796536796536794</v>
      </c>
      <c r="G32" s="473">
        <v>0.302491103202847</v>
      </c>
      <c r="H32" s="327"/>
      <c r="I32" s="72"/>
      <c r="J32" s="339"/>
      <c r="K32" s="2"/>
      <c r="L32" s="122"/>
      <c r="S32" s="327"/>
      <c r="T32" s="327"/>
      <c r="U32" s="327"/>
    </row>
    <row r="33" spans="1:21" ht="19.5" customHeight="1" x14ac:dyDescent="0.2">
      <c r="A33" s="71">
        <v>5537</v>
      </c>
      <c r="B33" s="282" t="s">
        <v>115</v>
      </c>
      <c r="C33" s="471">
        <v>1797</v>
      </c>
      <c r="D33" s="343">
        <v>2100</v>
      </c>
      <c r="E33" s="343">
        <v>2138</v>
      </c>
      <c r="F33" s="472">
        <v>1.189760712298275</v>
      </c>
      <c r="G33" s="473">
        <v>1.0180952380952382</v>
      </c>
      <c r="H33" s="327"/>
      <c r="I33" s="72"/>
      <c r="J33" s="339"/>
      <c r="K33" s="2"/>
      <c r="L33" s="122"/>
      <c r="P33" s="344"/>
      <c r="S33" s="327"/>
      <c r="T33" s="327"/>
      <c r="U33" s="327"/>
    </row>
    <row r="34" spans="1:21" ht="19.5" customHeight="1" thickBot="1" x14ac:dyDescent="0.25">
      <c r="A34" s="71">
        <v>5538</v>
      </c>
      <c r="B34" s="287" t="s">
        <v>37</v>
      </c>
      <c r="C34" s="471">
        <v>4218</v>
      </c>
      <c r="D34" s="343">
        <v>4500</v>
      </c>
      <c r="E34" s="343">
        <v>3206</v>
      </c>
      <c r="F34" s="474">
        <v>0.76007586533902327</v>
      </c>
      <c r="G34" s="475">
        <v>0.71244444444444444</v>
      </c>
      <c r="H34" s="327"/>
      <c r="I34" s="72"/>
      <c r="J34" s="339"/>
      <c r="K34" s="2"/>
      <c r="L34" s="122"/>
      <c r="S34" s="327"/>
      <c r="T34" s="327"/>
      <c r="U34" s="327"/>
    </row>
    <row r="35" spans="1:21" ht="31.5" customHeight="1" thickBot="1" x14ac:dyDescent="0.3">
      <c r="B35" s="291" t="s">
        <v>39</v>
      </c>
      <c r="C35" s="293">
        <v>95688</v>
      </c>
      <c r="D35" s="293">
        <v>100337</v>
      </c>
      <c r="E35" s="293">
        <v>92488</v>
      </c>
      <c r="F35" s="331">
        <v>0.96655798010199812</v>
      </c>
      <c r="G35" s="332">
        <v>0.92177362289085785</v>
      </c>
      <c r="H35" s="327"/>
      <c r="I35" s="72"/>
      <c r="J35" s="339"/>
      <c r="K35" s="2"/>
      <c r="L35" s="122"/>
      <c r="S35" s="327"/>
      <c r="T35" s="327"/>
      <c r="U35" s="327"/>
    </row>
    <row r="36" spans="1:21" ht="31.5" customHeight="1" thickBot="1" x14ac:dyDescent="0.3">
      <c r="A36" s="317"/>
      <c r="B36" s="345" t="s">
        <v>199</v>
      </c>
      <c r="C36" s="346">
        <v>205837</v>
      </c>
      <c r="D36" s="346">
        <v>209772</v>
      </c>
      <c r="E36" s="346">
        <v>201621</v>
      </c>
      <c r="F36" s="331">
        <v>0.97951777377245097</v>
      </c>
      <c r="G36" s="332">
        <v>0.96114352725816599</v>
      </c>
      <c r="H36" s="327"/>
      <c r="I36" s="327"/>
      <c r="S36" s="327"/>
      <c r="T36" s="327"/>
      <c r="U36" s="327"/>
    </row>
    <row r="37" spans="1:21" x14ac:dyDescent="0.25">
      <c r="A37" s="54"/>
      <c r="B37" s="347"/>
      <c r="C37" s="348"/>
      <c r="D37" s="348"/>
      <c r="E37" s="337"/>
      <c r="F37" s="309"/>
      <c r="H37" s="327"/>
      <c r="I37" s="327"/>
    </row>
    <row r="38" spans="1:21" x14ac:dyDescent="0.25">
      <c r="B38" s="586"/>
      <c r="C38" s="170"/>
      <c r="D38" s="170"/>
    </row>
    <row r="39" spans="1:21" x14ac:dyDescent="0.25">
      <c r="B39" s="49"/>
      <c r="C39" s="170"/>
      <c r="D39" s="170"/>
      <c r="E39" s="350"/>
    </row>
    <row r="45" spans="1:21" x14ac:dyDescent="0.25">
      <c r="B45" s="314" t="s">
        <v>118</v>
      </c>
    </row>
  </sheetData>
  <mergeCells count="2">
    <mergeCell ref="B3:G3"/>
    <mergeCell ref="B4:G4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>
    <oddHeader>&amp;L&amp;10VASIVÍZ ZRt.&amp;R&amp;10 2018. április 19.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2"/>
  <sheetViews>
    <sheetView zoomScale="90" zoomScaleNormal="90" workbookViewId="0">
      <selection activeCell="J17" sqref="J17"/>
    </sheetView>
  </sheetViews>
  <sheetFormatPr defaultColWidth="8" defaultRowHeight="12.75" x14ac:dyDescent="0.2"/>
  <cols>
    <col min="1" max="1" width="3" style="351" customWidth="1"/>
    <col min="2" max="2" width="55.5" style="351" bestFit="1" customWidth="1"/>
    <col min="3" max="3" width="10" style="377" customWidth="1"/>
    <col min="4" max="5" width="9.25" style="377" customWidth="1"/>
    <col min="6" max="6" width="15.25" style="377" bestFit="1" customWidth="1"/>
    <col min="7" max="7" width="16.625" style="351" customWidth="1"/>
    <col min="8" max="8" width="8.125" style="351" bestFit="1" customWidth="1"/>
    <col min="9" max="16384" width="8" style="351"/>
  </cols>
  <sheetData>
    <row r="3" spans="1:10" ht="18.75" x14ac:dyDescent="0.2">
      <c r="A3" s="702" t="s">
        <v>268</v>
      </c>
      <c r="B3" s="702"/>
      <c r="C3" s="702"/>
      <c r="D3" s="702"/>
      <c r="E3" s="702"/>
      <c r="F3" s="702"/>
      <c r="G3" s="702"/>
    </row>
    <row r="4" spans="1:10" ht="18.75" x14ac:dyDescent="0.2">
      <c r="A4" s="702" t="str">
        <f>Mennyiség!A4</f>
        <v>2017. év</v>
      </c>
      <c r="B4" s="702"/>
      <c r="C4" s="702"/>
      <c r="D4" s="702"/>
      <c r="E4" s="702"/>
      <c r="F4" s="702"/>
      <c r="G4" s="702"/>
    </row>
    <row r="5" spans="1:10" ht="19.5" thickBot="1" x14ac:dyDescent="0.3">
      <c r="A5" s="352"/>
      <c r="B5" s="352"/>
      <c r="C5" s="353"/>
      <c r="D5" s="353"/>
      <c r="E5" s="353"/>
      <c r="F5" s="353"/>
      <c r="G5" s="354" t="s">
        <v>46</v>
      </c>
    </row>
    <row r="6" spans="1:10" ht="34.5" customHeight="1" x14ac:dyDescent="0.2">
      <c r="A6" s="703" t="s">
        <v>200</v>
      </c>
      <c r="B6" s="704"/>
      <c r="C6" s="707" t="s">
        <v>304</v>
      </c>
      <c r="D6" s="709" t="s">
        <v>313</v>
      </c>
      <c r="E6" s="710"/>
      <c r="F6" s="707" t="s">
        <v>270</v>
      </c>
      <c r="G6" s="711" t="s">
        <v>271</v>
      </c>
    </row>
    <row r="7" spans="1:10" ht="45" customHeight="1" thickBot="1" x14ac:dyDescent="0.25">
      <c r="A7" s="705"/>
      <c r="B7" s="706"/>
      <c r="C7" s="708"/>
      <c r="D7" s="597" t="s">
        <v>320</v>
      </c>
      <c r="E7" s="597" t="s">
        <v>272</v>
      </c>
      <c r="F7" s="708"/>
      <c r="G7" s="712"/>
      <c r="H7" s="355"/>
      <c r="I7" s="355"/>
    </row>
    <row r="8" spans="1:10" s="359" customFormat="1" ht="16.5" x14ac:dyDescent="0.25">
      <c r="A8" s="477" t="s">
        <v>66</v>
      </c>
      <c r="B8" s="478" t="s">
        <v>201</v>
      </c>
      <c r="C8" s="479">
        <v>521045</v>
      </c>
      <c r="D8" s="479">
        <f>SUM(D9:D15)</f>
        <v>503407</v>
      </c>
      <c r="E8" s="479">
        <f>SUM(E9:E15)</f>
        <v>456595</v>
      </c>
      <c r="F8" s="356">
        <f>IFERROR(D8/C8," ")</f>
        <v>0.96614879712884683</v>
      </c>
      <c r="G8" s="535">
        <f>IFERROR(E8/C8," ")</f>
        <v>0.87630626913222465</v>
      </c>
      <c r="H8" s="357"/>
      <c r="I8" s="355"/>
      <c r="J8" s="358"/>
    </row>
    <row r="9" spans="1:10" s="365" customFormat="1" ht="16.5" x14ac:dyDescent="0.25">
      <c r="A9" s="360"/>
      <c r="B9" s="361" t="s">
        <v>202</v>
      </c>
      <c r="C9" s="362">
        <v>11026</v>
      </c>
      <c r="D9" s="362">
        <v>34539</v>
      </c>
      <c r="E9" s="362">
        <v>21318</v>
      </c>
      <c r="F9" s="184">
        <f>IFERROR(D9/C9," ")</f>
        <v>3.132504988209686</v>
      </c>
      <c r="G9" s="363">
        <f>IFERROR(E9/C9," ")</f>
        <v>1.9334300743696717</v>
      </c>
      <c r="H9" s="364"/>
      <c r="I9" s="357"/>
      <c r="J9" s="358"/>
    </row>
    <row r="10" spans="1:10" s="484" customFormat="1" ht="16.5" x14ac:dyDescent="0.25">
      <c r="A10" s="480"/>
      <c r="B10" s="481" t="s">
        <v>203</v>
      </c>
      <c r="C10" s="362">
        <v>197650</v>
      </c>
      <c r="D10" s="362">
        <v>212769</v>
      </c>
      <c r="E10" s="362">
        <v>184127</v>
      </c>
      <c r="F10" s="184">
        <f t="shared" ref="F10:F17" si="0">IFERROR(D10/C10," ")</f>
        <v>1.0764938021755628</v>
      </c>
      <c r="G10" s="363">
        <f t="shared" ref="G10:G17" si="1">IFERROR(E10/C10," ")</f>
        <v>0.93158107766253473</v>
      </c>
      <c r="H10" s="482"/>
      <c r="I10" s="482"/>
      <c r="J10" s="483"/>
    </row>
    <row r="11" spans="1:10" s="365" customFormat="1" ht="16.5" x14ac:dyDescent="0.25">
      <c r="A11" s="360"/>
      <c r="B11" s="361" t="s">
        <v>204</v>
      </c>
      <c r="C11" s="362">
        <v>30000</v>
      </c>
      <c r="D11" s="362">
        <v>27678</v>
      </c>
      <c r="E11" s="362">
        <v>27678</v>
      </c>
      <c r="F11" s="184">
        <f t="shared" si="0"/>
        <v>0.92259999999999998</v>
      </c>
      <c r="G11" s="363">
        <f t="shared" si="1"/>
        <v>0.92259999999999998</v>
      </c>
      <c r="H11" s="364"/>
      <c r="I11" s="364"/>
      <c r="J11" s="358"/>
    </row>
    <row r="12" spans="1:10" s="365" customFormat="1" ht="16.5" x14ac:dyDescent="0.25">
      <c r="A12" s="360"/>
      <c r="B12" s="361" t="s">
        <v>205</v>
      </c>
      <c r="C12" s="362">
        <v>164500</v>
      </c>
      <c r="D12" s="362">
        <v>173697</v>
      </c>
      <c r="E12" s="362">
        <v>172757</v>
      </c>
      <c r="F12" s="184">
        <f t="shared" si="0"/>
        <v>1.0559088145896656</v>
      </c>
      <c r="G12" s="363">
        <f t="shared" si="1"/>
        <v>1.05019452887538</v>
      </c>
      <c r="H12" s="364"/>
      <c r="I12" s="364"/>
      <c r="J12" s="358"/>
    </row>
    <row r="13" spans="1:10" s="484" customFormat="1" ht="16.5" x14ac:dyDescent="0.25">
      <c r="A13" s="480"/>
      <c r="B13" s="481" t="s">
        <v>206</v>
      </c>
      <c r="C13" s="362">
        <v>40327</v>
      </c>
      <c r="D13" s="362">
        <v>49401</v>
      </c>
      <c r="E13" s="362">
        <v>45392</v>
      </c>
      <c r="F13" s="184">
        <f t="shared" si="0"/>
        <v>1.2250105388449426</v>
      </c>
      <c r="G13" s="363">
        <f t="shared" si="1"/>
        <v>1.125598234433506</v>
      </c>
      <c r="H13" s="482"/>
      <c r="I13" s="482"/>
      <c r="J13" s="483"/>
    </row>
    <row r="14" spans="1:10" s="484" customFormat="1" ht="16.5" x14ac:dyDescent="0.25">
      <c r="A14" s="480"/>
      <c r="B14" s="481" t="s">
        <v>207</v>
      </c>
      <c r="C14" s="362">
        <v>5542</v>
      </c>
      <c r="D14" s="362">
        <v>5323</v>
      </c>
      <c r="E14" s="362">
        <v>5323</v>
      </c>
      <c r="F14" s="184">
        <f t="shared" si="0"/>
        <v>0.96048357993504152</v>
      </c>
      <c r="G14" s="363">
        <f t="shared" si="1"/>
        <v>0.96048357993504152</v>
      </c>
      <c r="H14" s="482"/>
      <c r="I14" s="482"/>
      <c r="J14" s="483"/>
    </row>
    <row r="15" spans="1:10" s="484" customFormat="1" ht="16.5" x14ac:dyDescent="0.25">
      <c r="A15" s="480"/>
      <c r="B15" s="481" t="s">
        <v>208</v>
      </c>
      <c r="C15" s="362">
        <v>72000</v>
      </c>
      <c r="D15" s="362">
        <v>0</v>
      </c>
      <c r="E15" s="362">
        <v>0</v>
      </c>
      <c r="F15" s="184">
        <f t="shared" si="0"/>
        <v>0</v>
      </c>
      <c r="G15" s="363">
        <f t="shared" si="1"/>
        <v>0</v>
      </c>
      <c r="H15" s="482"/>
      <c r="I15" s="482"/>
      <c r="J15" s="483"/>
    </row>
    <row r="16" spans="1:10" s="365" customFormat="1" ht="16.5" x14ac:dyDescent="0.25">
      <c r="A16" s="366"/>
      <c r="B16" s="367"/>
      <c r="C16" s="485"/>
      <c r="D16" s="485"/>
      <c r="E16" s="485"/>
      <c r="F16" s="541"/>
      <c r="G16" s="363"/>
      <c r="H16" s="364"/>
      <c r="I16" s="364"/>
      <c r="J16" s="358"/>
    </row>
    <row r="17" spans="1:10" s="484" customFormat="1" ht="33" x14ac:dyDescent="0.25">
      <c r="A17" s="534" t="s">
        <v>67</v>
      </c>
      <c r="B17" s="487" t="s">
        <v>209</v>
      </c>
      <c r="C17" s="369">
        <v>0</v>
      </c>
      <c r="D17" s="369">
        <v>2120</v>
      </c>
      <c r="E17" s="369">
        <v>2120</v>
      </c>
      <c r="F17" s="537" t="str">
        <f t="shared" si="0"/>
        <v xml:space="preserve"> </v>
      </c>
      <c r="G17" s="536" t="str">
        <f t="shared" si="1"/>
        <v xml:space="preserve"> </v>
      </c>
      <c r="H17" s="482"/>
      <c r="I17" s="482"/>
      <c r="J17" s="483"/>
    </row>
    <row r="18" spans="1:10" s="490" customFormat="1" ht="16.5" x14ac:dyDescent="0.25">
      <c r="A18" s="486" t="s">
        <v>68</v>
      </c>
      <c r="B18" s="488" t="s">
        <v>210</v>
      </c>
      <c r="C18" s="370">
        <v>22269</v>
      </c>
      <c r="D18" s="370">
        <v>29119</v>
      </c>
      <c r="E18" s="370">
        <v>29119</v>
      </c>
      <c r="F18" s="537">
        <f t="shared" ref="F18:F21" si="2">IFERROR(D18/C18," ")</f>
        <v>1.3076024967443531</v>
      </c>
      <c r="G18" s="536">
        <f t="shared" ref="G18:G21" si="3">IFERROR(E18/C18," ")</f>
        <v>1.3076024967443531</v>
      </c>
      <c r="H18" s="489"/>
      <c r="I18" s="482"/>
      <c r="J18" s="483"/>
    </row>
    <row r="19" spans="1:10" s="484" customFormat="1" ht="16.5" x14ac:dyDescent="0.25">
      <c r="A19" s="486" t="s">
        <v>69</v>
      </c>
      <c r="B19" s="491" t="s">
        <v>310</v>
      </c>
      <c r="C19" s="476">
        <v>30000</v>
      </c>
      <c r="D19" s="369">
        <v>57396</v>
      </c>
      <c r="E19" s="369">
        <v>57396</v>
      </c>
      <c r="F19" s="537">
        <f t="shared" si="2"/>
        <v>1.9132</v>
      </c>
      <c r="G19" s="536">
        <f t="shared" si="3"/>
        <v>1.9132</v>
      </c>
      <c r="H19" s="482"/>
      <c r="I19" s="482"/>
      <c r="J19" s="483"/>
    </row>
    <row r="20" spans="1:10" s="484" customFormat="1" ht="16.5" x14ac:dyDescent="0.25">
      <c r="A20" s="492" t="s">
        <v>70</v>
      </c>
      <c r="B20" s="493" t="s">
        <v>211</v>
      </c>
      <c r="C20" s="371">
        <v>9000</v>
      </c>
      <c r="D20" s="369">
        <v>10368</v>
      </c>
      <c r="E20" s="369">
        <v>1332</v>
      </c>
      <c r="F20" s="537">
        <f t="shared" si="2"/>
        <v>1.1519999999999999</v>
      </c>
      <c r="G20" s="536">
        <f t="shared" si="3"/>
        <v>0.14799999999999999</v>
      </c>
      <c r="H20" s="482"/>
      <c r="I20" s="482"/>
      <c r="J20" s="483"/>
    </row>
    <row r="21" spans="1:10" s="365" customFormat="1" ht="17.25" thickBot="1" x14ac:dyDescent="0.3">
      <c r="A21" s="531"/>
      <c r="B21" s="532"/>
      <c r="C21" s="533"/>
      <c r="D21" s="533"/>
      <c r="E21" s="533"/>
      <c r="F21" s="540" t="str">
        <f t="shared" si="2"/>
        <v xml:space="preserve"> </v>
      </c>
      <c r="G21" s="195" t="str">
        <f t="shared" si="3"/>
        <v xml:space="preserve"> </v>
      </c>
      <c r="H21" s="364"/>
      <c r="I21" s="364"/>
      <c r="J21" s="358"/>
    </row>
    <row r="22" spans="1:10" s="376" customFormat="1" ht="19.5" thickBot="1" x14ac:dyDescent="0.35">
      <c r="A22" s="372"/>
      <c r="B22" s="373" t="s">
        <v>212</v>
      </c>
      <c r="C22" s="374">
        <f>SUM(C8,C17:C20)</f>
        <v>582314</v>
      </c>
      <c r="D22" s="374">
        <f>SUM(D8,D17:D20)</f>
        <v>602410</v>
      </c>
      <c r="E22" s="374">
        <f>SUM(E8,E17:E20)</f>
        <v>546562</v>
      </c>
      <c r="F22" s="539">
        <f t="shared" ref="F22" si="4">IFERROR(D22/C22," ")</f>
        <v>1.0345105905061531</v>
      </c>
      <c r="G22" s="538">
        <f t="shared" ref="G22" si="5">IFERROR(E22/C22," ")</f>
        <v>0.93860357126910909</v>
      </c>
      <c r="H22" s="375"/>
      <c r="I22" s="364"/>
      <c r="J22" s="358"/>
    </row>
    <row r="23" spans="1:10" s="376" customFormat="1" ht="18.75" x14ac:dyDescent="0.3">
      <c r="A23" s="375"/>
      <c r="B23" s="495"/>
      <c r="C23" s="496"/>
      <c r="D23" s="496"/>
      <c r="E23" s="496"/>
      <c r="F23" s="496"/>
      <c r="G23" s="497"/>
      <c r="H23" s="375"/>
      <c r="I23" s="364"/>
      <c r="J23" s="358"/>
    </row>
    <row r="24" spans="1:10" ht="31.5" customHeight="1" x14ac:dyDescent="0.2">
      <c r="A24" s="701" t="s">
        <v>318</v>
      </c>
      <c r="B24" s="701"/>
      <c r="C24" s="701"/>
      <c r="D24" s="701"/>
      <c r="E24" s="701"/>
      <c r="F24" s="701"/>
      <c r="G24" s="701"/>
      <c r="I24" s="355"/>
    </row>
    <row r="25" spans="1:10" ht="34.5" customHeight="1" x14ac:dyDescent="0.2">
      <c r="A25" s="701" t="s">
        <v>321</v>
      </c>
      <c r="B25" s="701"/>
      <c r="C25" s="701"/>
      <c r="D25" s="701"/>
      <c r="E25" s="701"/>
      <c r="F25" s="701"/>
      <c r="G25" s="701"/>
    </row>
    <row r="32" spans="1:10" s="377" customFormat="1" x14ac:dyDescent="0.2">
      <c r="A32" s="351"/>
      <c r="B32" s="351" t="s">
        <v>118</v>
      </c>
      <c r="G32" s="351"/>
      <c r="H32" s="351"/>
      <c r="I32" s="351"/>
      <c r="J32" s="351"/>
    </row>
  </sheetData>
  <mergeCells count="9">
    <mergeCell ref="A25:G25"/>
    <mergeCell ref="A24:G24"/>
    <mergeCell ref="A3:G3"/>
    <mergeCell ref="A4:G4"/>
    <mergeCell ref="A6:B7"/>
    <mergeCell ref="C6:C7"/>
    <mergeCell ref="D6:E6"/>
    <mergeCell ref="F6:F7"/>
    <mergeCell ref="G6:G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>
    <oddHeader>&amp;L&amp;10VASIVÍZ ZRt.&amp;R&amp;10 2018. április 19.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86"/>
  <sheetViews>
    <sheetView zoomScaleNormal="100" workbookViewId="0">
      <selection activeCell="J17" sqref="J17"/>
    </sheetView>
  </sheetViews>
  <sheetFormatPr defaultColWidth="8" defaultRowHeight="15.75" x14ac:dyDescent="0.25"/>
  <cols>
    <col min="1" max="1" width="58.25" style="378" bestFit="1" customWidth="1"/>
    <col min="2" max="2" width="11.5" style="378" customWidth="1"/>
    <col min="3" max="4" width="11.5" style="407" customWidth="1"/>
    <col min="5" max="6" width="11.5" style="378" customWidth="1"/>
    <col min="7" max="7" width="7.375" customWidth="1"/>
    <col min="8" max="8" width="8.625" style="378" bestFit="1" customWidth="1"/>
    <col min="9" max="9" width="7.5" style="378" customWidth="1"/>
    <col min="10" max="16384" width="8" style="378"/>
  </cols>
  <sheetData>
    <row r="3" spans="1:9" ht="18.75" x14ac:dyDescent="0.25">
      <c r="A3" s="702" t="s">
        <v>269</v>
      </c>
      <c r="B3" s="702"/>
      <c r="C3" s="702"/>
      <c r="D3" s="702"/>
      <c r="E3" s="702"/>
      <c r="F3" s="702"/>
    </row>
    <row r="4" spans="1:9" ht="18.75" x14ac:dyDescent="0.25">
      <c r="A4" s="702" t="str">
        <f>Mennyiség!A4</f>
        <v>2017. év</v>
      </c>
      <c r="B4" s="702"/>
      <c r="C4" s="702"/>
      <c r="D4" s="702"/>
      <c r="E4" s="702"/>
      <c r="F4" s="702"/>
    </row>
    <row r="5" spans="1:9" ht="15.75" customHeight="1" thickBot="1" x14ac:dyDescent="0.3">
      <c r="A5" s="447"/>
      <c r="B5" s="447"/>
      <c r="C5" s="379"/>
      <c r="D5" s="379"/>
      <c r="F5" s="380" t="s">
        <v>46</v>
      </c>
    </row>
    <row r="6" spans="1:9" ht="32.25" customHeight="1" x14ac:dyDescent="0.25">
      <c r="A6" s="714" t="s">
        <v>200</v>
      </c>
      <c r="B6" s="657" t="s">
        <v>305</v>
      </c>
      <c r="C6" s="709" t="s">
        <v>313</v>
      </c>
      <c r="D6" s="710"/>
      <c r="E6" s="707" t="s">
        <v>270</v>
      </c>
      <c r="F6" s="711" t="s">
        <v>273</v>
      </c>
      <c r="I6" s="498"/>
    </row>
    <row r="7" spans="1:9" ht="32.25" thickBot="1" x14ac:dyDescent="0.3">
      <c r="A7" s="715"/>
      <c r="B7" s="658"/>
      <c r="C7" s="448" t="s">
        <v>320</v>
      </c>
      <c r="D7" s="448" t="s">
        <v>274</v>
      </c>
      <c r="E7" s="716"/>
      <c r="F7" s="717"/>
      <c r="I7" s="499"/>
    </row>
    <row r="8" spans="1:9" s="382" customFormat="1" ht="18.75" customHeight="1" x14ac:dyDescent="0.3">
      <c r="A8" s="500" t="s">
        <v>213</v>
      </c>
      <c r="B8" s="381"/>
      <c r="C8" s="381"/>
      <c r="D8" s="381"/>
      <c r="E8" s="501"/>
      <c r="F8" s="502"/>
    </row>
    <row r="9" spans="1:9" s="385" customFormat="1" ht="16.5" x14ac:dyDescent="0.25">
      <c r="A9" s="383" t="s">
        <v>214</v>
      </c>
      <c r="B9" s="384"/>
      <c r="C9" s="384"/>
      <c r="D9" s="384"/>
      <c r="E9" s="503"/>
      <c r="F9" s="504"/>
    </row>
    <row r="10" spans="1:9" x14ac:dyDescent="0.25">
      <c r="A10" s="386" t="s">
        <v>215</v>
      </c>
      <c r="B10" s="387"/>
      <c r="C10" s="370"/>
      <c r="D10" s="370"/>
      <c r="E10" s="505"/>
      <c r="F10" s="506"/>
    </row>
    <row r="11" spans="1:9" x14ac:dyDescent="0.25">
      <c r="A11" s="388" t="s">
        <v>216</v>
      </c>
      <c r="B11" s="389">
        <v>96800</v>
      </c>
      <c r="C11" s="389">
        <v>96587</v>
      </c>
      <c r="D11" s="389">
        <v>93487</v>
      </c>
      <c r="E11" s="390">
        <f t="shared" ref="E11:E78" si="0">IFERROR(C11/B11," ")</f>
        <v>0.99779958677685954</v>
      </c>
      <c r="F11" s="507">
        <f>IFERROR(D11/B11," ")</f>
        <v>0.96577479338842975</v>
      </c>
      <c r="I11" s="391"/>
    </row>
    <row r="12" spans="1:9" x14ac:dyDescent="0.25">
      <c r="A12" s="388" t="s">
        <v>217</v>
      </c>
      <c r="B12" s="389">
        <v>2300</v>
      </c>
      <c r="C12" s="393">
        <v>2300</v>
      </c>
      <c r="D12" s="393">
        <v>2300</v>
      </c>
      <c r="E12" s="390">
        <f t="shared" si="0"/>
        <v>1</v>
      </c>
      <c r="F12" s="507">
        <f t="shared" ref="F12:F78" si="1">IFERROR(D12/B12," ")</f>
        <v>1</v>
      </c>
      <c r="I12" s="391"/>
    </row>
    <row r="13" spans="1:9" x14ac:dyDescent="0.25">
      <c r="A13" s="388" t="s">
        <v>218</v>
      </c>
      <c r="B13" s="392">
        <v>4700</v>
      </c>
      <c r="C13" s="393">
        <v>5206</v>
      </c>
      <c r="D13" s="393">
        <v>5206</v>
      </c>
      <c r="E13" s="194">
        <f>IFERROR(C13/B13," ")</f>
        <v>1.1076595744680851</v>
      </c>
      <c r="F13" s="264">
        <f>IFERROR(D13/B13," ")</f>
        <v>1.1076595744680851</v>
      </c>
      <c r="I13" s="391"/>
    </row>
    <row r="14" spans="1:9" x14ac:dyDescent="0.25">
      <c r="A14" s="388" t="s">
        <v>219</v>
      </c>
      <c r="B14" s="392">
        <v>2000</v>
      </c>
      <c r="C14" s="393">
        <v>2000</v>
      </c>
      <c r="D14" s="393">
        <v>2000</v>
      </c>
      <c r="E14" s="194">
        <f t="shared" si="0"/>
        <v>1</v>
      </c>
      <c r="F14" s="264">
        <f t="shared" si="1"/>
        <v>1</v>
      </c>
      <c r="I14" s="391"/>
    </row>
    <row r="15" spans="1:9" x14ac:dyDescent="0.25">
      <c r="A15" s="388" t="s">
        <v>280</v>
      </c>
      <c r="B15" s="392">
        <v>3000</v>
      </c>
      <c r="C15" s="393">
        <v>3000</v>
      </c>
      <c r="D15" s="393">
        <v>3000</v>
      </c>
      <c r="E15" s="194">
        <f t="shared" si="0"/>
        <v>1</v>
      </c>
      <c r="F15" s="264">
        <f t="shared" si="1"/>
        <v>1</v>
      </c>
      <c r="I15" s="391"/>
    </row>
    <row r="16" spans="1:9" x14ac:dyDescent="0.25">
      <c r="A16" s="394" t="s">
        <v>220</v>
      </c>
      <c r="B16" s="387">
        <f>SUM(B11:B15)</f>
        <v>108800</v>
      </c>
      <c r="C16" s="387">
        <f>SUM(C11:C15)</f>
        <v>109093</v>
      </c>
      <c r="D16" s="387">
        <f>SUM(D11:D15)</f>
        <v>105993</v>
      </c>
      <c r="E16" s="508">
        <f t="shared" si="0"/>
        <v>1.0026930147058823</v>
      </c>
      <c r="F16" s="509">
        <f t="shared" si="1"/>
        <v>0.97420036764705886</v>
      </c>
      <c r="I16" s="391"/>
    </row>
    <row r="17" spans="1:9" ht="18.75" customHeight="1" x14ac:dyDescent="0.25">
      <c r="A17" s="394" t="s">
        <v>221</v>
      </c>
      <c r="B17" s="387"/>
      <c r="C17" s="370"/>
      <c r="D17" s="370"/>
      <c r="E17" s="508" t="str">
        <f t="shared" si="0"/>
        <v xml:space="preserve"> </v>
      </c>
      <c r="F17" s="509" t="str">
        <f t="shared" si="1"/>
        <v xml:space="preserve"> </v>
      </c>
      <c r="I17" s="391"/>
    </row>
    <row r="18" spans="1:9" x14ac:dyDescent="0.25">
      <c r="A18" s="388" t="s">
        <v>222</v>
      </c>
      <c r="B18" s="392">
        <v>15000</v>
      </c>
      <c r="C18" s="393">
        <v>15294</v>
      </c>
      <c r="D18" s="393">
        <v>15294</v>
      </c>
      <c r="E18" s="194">
        <f t="shared" si="0"/>
        <v>1.0196000000000001</v>
      </c>
      <c r="F18" s="264">
        <f t="shared" si="1"/>
        <v>1.0196000000000001</v>
      </c>
      <c r="I18" s="391"/>
    </row>
    <row r="19" spans="1:9" x14ac:dyDescent="0.25">
      <c r="A19" s="388" t="s">
        <v>281</v>
      </c>
      <c r="B19" s="392">
        <v>9000</v>
      </c>
      <c r="C19" s="393">
        <v>8000</v>
      </c>
      <c r="D19" s="393">
        <v>8000</v>
      </c>
      <c r="E19" s="194">
        <f>IFERROR(C19/B19," ")</f>
        <v>0.88888888888888884</v>
      </c>
      <c r="F19" s="264">
        <f>IFERROR(D19/B19," ")</f>
        <v>0.88888888888888884</v>
      </c>
      <c r="I19" s="391"/>
    </row>
    <row r="20" spans="1:9" x14ac:dyDescent="0.25">
      <c r="A20" s="388" t="s">
        <v>275</v>
      </c>
      <c r="B20" s="393">
        <v>3000</v>
      </c>
      <c r="C20" s="393">
        <v>3000</v>
      </c>
      <c r="D20" s="393">
        <v>3000</v>
      </c>
      <c r="E20" s="184">
        <f>IFERROR(C20/B20," ")</f>
        <v>1</v>
      </c>
      <c r="F20" s="186">
        <f>IFERROR(D20/B20," ")</f>
        <v>1</v>
      </c>
      <c r="G20" s="510"/>
      <c r="I20" s="391"/>
    </row>
    <row r="21" spans="1:9" x14ac:dyDescent="0.25">
      <c r="A21" s="388" t="s">
        <v>223</v>
      </c>
      <c r="B21" s="392">
        <v>6200</v>
      </c>
      <c r="C21" s="393">
        <v>13547</v>
      </c>
      <c r="D21" s="393">
        <v>12800</v>
      </c>
      <c r="E21" s="194">
        <f t="shared" si="0"/>
        <v>2.1850000000000001</v>
      </c>
      <c r="F21" s="264">
        <f t="shared" si="1"/>
        <v>2.064516129032258</v>
      </c>
      <c r="I21" s="391"/>
    </row>
    <row r="22" spans="1:9" x14ac:dyDescent="0.25">
      <c r="A22" s="388" t="s">
        <v>282</v>
      </c>
      <c r="B22" s="392">
        <v>5700</v>
      </c>
      <c r="C22" s="393">
        <v>265</v>
      </c>
      <c r="D22" s="393">
        <v>265</v>
      </c>
      <c r="E22" s="194">
        <f t="shared" si="0"/>
        <v>4.6491228070175437E-2</v>
      </c>
      <c r="F22" s="264">
        <f t="shared" si="1"/>
        <v>4.6491228070175437E-2</v>
      </c>
      <c r="I22" s="391"/>
    </row>
    <row r="23" spans="1:9" x14ac:dyDescent="0.25">
      <c r="A23" s="388" t="s">
        <v>312</v>
      </c>
      <c r="B23" s="392">
        <v>0</v>
      </c>
      <c r="C23" s="393">
        <v>480</v>
      </c>
      <c r="D23" s="393">
        <v>480</v>
      </c>
      <c r="E23" s="194" t="str">
        <f t="shared" ref="E23" si="2">IFERROR(C23/B23," ")</f>
        <v xml:space="preserve"> </v>
      </c>
      <c r="F23" s="264" t="str">
        <f t="shared" ref="F23" si="3">IFERROR(D23/B23," ")</f>
        <v xml:space="preserve"> </v>
      </c>
      <c r="I23" s="391"/>
    </row>
    <row r="24" spans="1:9" x14ac:dyDescent="0.25">
      <c r="A24" s="386" t="s">
        <v>153</v>
      </c>
      <c r="B24" s="387">
        <f>SUM(B18:B23)</f>
        <v>38900</v>
      </c>
      <c r="C24" s="387">
        <f t="shared" ref="C24:D24" si="4">SUM(C18:C23)</f>
        <v>40586</v>
      </c>
      <c r="D24" s="387">
        <f t="shared" si="4"/>
        <v>39839</v>
      </c>
      <c r="E24" s="508">
        <f t="shared" si="0"/>
        <v>1.0433419023136248</v>
      </c>
      <c r="F24" s="509">
        <f t="shared" si="1"/>
        <v>1.0241388174807198</v>
      </c>
      <c r="I24" s="391"/>
    </row>
    <row r="25" spans="1:9" x14ac:dyDescent="0.25">
      <c r="A25" s="386" t="s">
        <v>224</v>
      </c>
      <c r="B25" s="387"/>
      <c r="C25" s="370"/>
      <c r="D25" s="370"/>
      <c r="E25" s="508" t="str">
        <f t="shared" si="0"/>
        <v xml:space="preserve"> </v>
      </c>
      <c r="F25" s="509" t="str">
        <f t="shared" si="1"/>
        <v xml:space="preserve"> </v>
      </c>
      <c r="I25" s="391"/>
    </row>
    <row r="26" spans="1:9" s="407" customFormat="1" x14ac:dyDescent="0.25">
      <c r="A26" s="388" t="s">
        <v>225</v>
      </c>
      <c r="B26" s="393">
        <v>12500</v>
      </c>
      <c r="C26" s="389">
        <v>13930</v>
      </c>
      <c r="D26" s="389">
        <v>13930</v>
      </c>
      <c r="E26" s="184">
        <f t="shared" si="0"/>
        <v>1.1144000000000001</v>
      </c>
      <c r="F26" s="186">
        <f t="shared" si="1"/>
        <v>1.1144000000000001</v>
      </c>
      <c r="G26" s="6"/>
      <c r="I26" s="511"/>
    </row>
    <row r="27" spans="1:9" s="407" customFormat="1" x14ac:dyDescent="0.25">
      <c r="A27" s="388" t="s">
        <v>226</v>
      </c>
      <c r="B27" s="393">
        <v>3100</v>
      </c>
      <c r="C27" s="389">
        <v>3100</v>
      </c>
      <c r="D27" s="389">
        <v>3100</v>
      </c>
      <c r="E27" s="184">
        <f t="shared" si="0"/>
        <v>1</v>
      </c>
      <c r="F27" s="186">
        <f t="shared" si="1"/>
        <v>1</v>
      </c>
      <c r="G27" s="6"/>
      <c r="I27" s="511"/>
    </row>
    <row r="28" spans="1:9" s="407" customFormat="1" x14ac:dyDescent="0.25">
      <c r="A28" s="388" t="s">
        <v>283</v>
      </c>
      <c r="B28" s="393">
        <v>8010</v>
      </c>
      <c r="C28" s="389">
        <v>16058</v>
      </c>
      <c r="D28" s="389">
        <v>10365</v>
      </c>
      <c r="E28" s="184">
        <f t="shared" si="0"/>
        <v>2.0047440699126091</v>
      </c>
      <c r="F28" s="186">
        <f t="shared" si="1"/>
        <v>1.2940074906367041</v>
      </c>
      <c r="G28" s="6"/>
      <c r="I28" s="511"/>
    </row>
    <row r="29" spans="1:9" s="407" customFormat="1" x14ac:dyDescent="0.25">
      <c r="A29" s="388" t="s">
        <v>227</v>
      </c>
      <c r="B29" s="389">
        <v>4500</v>
      </c>
      <c r="C29" s="389">
        <v>5200</v>
      </c>
      <c r="D29" s="389">
        <v>5200</v>
      </c>
      <c r="E29" s="390">
        <f>IFERROR(C29/B29," ")</f>
        <v>1.1555555555555554</v>
      </c>
      <c r="F29" s="507">
        <f>IFERROR(D29/B29," ")</f>
        <v>1.1555555555555554</v>
      </c>
      <c r="G29" s="6"/>
      <c r="I29" s="511"/>
    </row>
    <row r="30" spans="1:9" s="407" customFormat="1" x14ac:dyDescent="0.25">
      <c r="A30" s="388" t="s">
        <v>284</v>
      </c>
      <c r="B30" s="389">
        <v>2500</v>
      </c>
      <c r="C30" s="389">
        <v>2500</v>
      </c>
      <c r="D30" s="389">
        <v>2500</v>
      </c>
      <c r="E30" s="390">
        <f>IFERROR(C30/B30," ")</f>
        <v>1</v>
      </c>
      <c r="F30" s="507">
        <f>IFERROR(D30/B30," ")</f>
        <v>1</v>
      </c>
      <c r="G30" s="6"/>
      <c r="I30" s="511"/>
    </row>
    <row r="31" spans="1:9" s="407" customFormat="1" x14ac:dyDescent="0.25">
      <c r="A31" s="388" t="s">
        <v>230</v>
      </c>
      <c r="B31" s="389">
        <v>2500</v>
      </c>
      <c r="C31" s="389">
        <v>2500</v>
      </c>
      <c r="D31" s="389">
        <v>2500</v>
      </c>
      <c r="E31" s="390">
        <f>IFERROR(C31/B31," ")</f>
        <v>1</v>
      </c>
      <c r="F31" s="507">
        <f>IFERROR(D31/B31," ")</f>
        <v>1</v>
      </c>
      <c r="G31" s="6"/>
      <c r="I31" s="511"/>
    </row>
    <row r="32" spans="1:9" s="407" customFormat="1" x14ac:dyDescent="0.25">
      <c r="A32" s="388" t="s">
        <v>228</v>
      </c>
      <c r="B32" s="389">
        <v>3000</v>
      </c>
      <c r="C32" s="389">
        <v>3500</v>
      </c>
      <c r="D32" s="389">
        <v>3500</v>
      </c>
      <c r="E32" s="390">
        <f>IFERROR(C32/B32," ")</f>
        <v>1.1666666666666667</v>
      </c>
      <c r="F32" s="507">
        <f>IFERROR(D32/B32," ")</f>
        <v>1.1666666666666667</v>
      </c>
      <c r="G32" s="6"/>
      <c r="I32" s="511"/>
    </row>
    <row r="33" spans="1:9" s="407" customFormat="1" x14ac:dyDescent="0.25">
      <c r="A33" s="388" t="s">
        <v>229</v>
      </c>
      <c r="B33" s="389">
        <v>2000</v>
      </c>
      <c r="C33" s="389">
        <v>478</v>
      </c>
      <c r="D33" s="389">
        <v>478</v>
      </c>
      <c r="E33" s="390">
        <f t="shared" si="0"/>
        <v>0.23899999999999999</v>
      </c>
      <c r="F33" s="507">
        <f t="shared" si="1"/>
        <v>0.23899999999999999</v>
      </c>
      <c r="G33" s="6"/>
      <c r="I33" s="511"/>
    </row>
    <row r="34" spans="1:9" s="407" customFormat="1" x14ac:dyDescent="0.25">
      <c r="A34" s="388" t="s">
        <v>306</v>
      </c>
      <c r="B34" s="389">
        <v>0</v>
      </c>
      <c r="C34" s="389">
        <v>1760</v>
      </c>
      <c r="D34" s="389">
        <v>1760</v>
      </c>
      <c r="E34" s="390" t="str">
        <f>IFERROR(C34/B34,"0,0%")</f>
        <v>0,0%</v>
      </c>
      <c r="F34" s="507" t="str">
        <f>IFERROR(D34/B34,"0,0%")</f>
        <v>0,0%</v>
      </c>
      <c r="G34" s="6"/>
      <c r="I34" s="511"/>
    </row>
    <row r="35" spans="1:9" x14ac:dyDescent="0.25">
      <c r="A35" s="386" t="s">
        <v>153</v>
      </c>
      <c r="B35" s="387">
        <f>SUM(B26:B34)</f>
        <v>38110</v>
      </c>
      <c r="C35" s="387">
        <f>SUM(C26:C34)</f>
        <v>49026</v>
      </c>
      <c r="D35" s="387">
        <f>SUM(D26:D34)</f>
        <v>43333</v>
      </c>
      <c r="E35" s="508">
        <f>IFERROR(C35/B35," ")</f>
        <v>1.2864340068223563</v>
      </c>
      <c r="F35" s="509">
        <f>IFERROR(D35/B35," ")</f>
        <v>1.1370506428758855</v>
      </c>
      <c r="I35" s="391"/>
    </row>
    <row r="36" spans="1:9" x14ac:dyDescent="0.25">
      <c r="A36" s="386"/>
      <c r="B36" s="387"/>
      <c r="C36" s="512"/>
      <c r="D36" s="512"/>
      <c r="E36" s="508" t="str">
        <f t="shared" si="0"/>
        <v xml:space="preserve"> </v>
      </c>
      <c r="F36" s="509" t="str">
        <f t="shared" si="1"/>
        <v xml:space="preserve"> </v>
      </c>
      <c r="I36" s="391"/>
    </row>
    <row r="37" spans="1:9" s="385" customFormat="1" ht="16.5" x14ac:dyDescent="0.25">
      <c r="A37" s="368" t="s">
        <v>231</v>
      </c>
      <c r="B37" s="396">
        <f>SUM(B16,B24,B35)</f>
        <v>185810</v>
      </c>
      <c r="C37" s="396">
        <f>SUM(C16,C24,C35)</f>
        <v>198705</v>
      </c>
      <c r="D37" s="396">
        <f>SUM(D16,D24,D35)</f>
        <v>189165</v>
      </c>
      <c r="E37" s="513">
        <f t="shared" si="0"/>
        <v>1.0693988482858834</v>
      </c>
      <c r="F37" s="514">
        <f t="shared" si="1"/>
        <v>1.018056078790162</v>
      </c>
      <c r="I37" s="391"/>
    </row>
    <row r="38" spans="1:9" s="385" customFormat="1" ht="16.5" x14ac:dyDescent="0.25">
      <c r="A38" s="368"/>
      <c r="B38" s="396"/>
      <c r="C38" s="397"/>
      <c r="D38" s="397"/>
      <c r="E38" s="513" t="str">
        <f t="shared" si="0"/>
        <v xml:space="preserve"> </v>
      </c>
      <c r="F38" s="514" t="str">
        <f t="shared" si="1"/>
        <v xml:space="preserve"> </v>
      </c>
      <c r="I38" s="391"/>
    </row>
    <row r="39" spans="1:9" s="385" customFormat="1" ht="16.5" x14ac:dyDescent="0.25">
      <c r="A39" s="368" t="s">
        <v>232</v>
      </c>
      <c r="B39" s="396"/>
      <c r="C39" s="397"/>
      <c r="D39" s="397"/>
      <c r="E39" s="513" t="str">
        <f t="shared" si="0"/>
        <v xml:space="preserve"> </v>
      </c>
      <c r="F39" s="514" t="str">
        <f t="shared" si="1"/>
        <v xml:space="preserve"> </v>
      </c>
      <c r="I39" s="391"/>
    </row>
    <row r="40" spans="1:9" x14ac:dyDescent="0.25">
      <c r="A40" s="386" t="s">
        <v>233</v>
      </c>
      <c r="B40" s="387"/>
      <c r="C40" s="370"/>
      <c r="D40" s="370"/>
      <c r="E40" s="508" t="str">
        <f t="shared" si="0"/>
        <v xml:space="preserve"> </v>
      </c>
      <c r="F40" s="509" t="str">
        <f t="shared" si="1"/>
        <v xml:space="preserve"> </v>
      </c>
      <c r="I40" s="391"/>
    </row>
    <row r="41" spans="1:9" x14ac:dyDescent="0.25">
      <c r="A41" s="395" t="s">
        <v>234</v>
      </c>
      <c r="B41" s="362">
        <v>301624</v>
      </c>
      <c r="C41" s="362">
        <v>370870</v>
      </c>
      <c r="D41" s="362">
        <v>172788</v>
      </c>
      <c r="E41" s="184">
        <f t="shared" si="0"/>
        <v>1.2295772219717265</v>
      </c>
      <c r="F41" s="186">
        <f t="shared" si="1"/>
        <v>0.57285892369307478</v>
      </c>
      <c r="I41" s="391"/>
    </row>
    <row r="42" spans="1:9" x14ac:dyDescent="0.25">
      <c r="A42" s="388" t="s">
        <v>285</v>
      </c>
      <c r="B42" s="362">
        <v>10000</v>
      </c>
      <c r="C42" s="362">
        <v>9500</v>
      </c>
      <c r="D42" s="362">
        <v>9500</v>
      </c>
      <c r="E42" s="184">
        <f>IFERROR(C42/B42," ")</f>
        <v>0.95</v>
      </c>
      <c r="F42" s="186">
        <f>IFERROR(D42/B42," ")</f>
        <v>0.95</v>
      </c>
      <c r="I42" s="391"/>
    </row>
    <row r="43" spans="1:9" x14ac:dyDescent="0.25">
      <c r="A43" s="395" t="s">
        <v>235</v>
      </c>
      <c r="B43" s="362">
        <v>16000</v>
      </c>
      <c r="C43" s="362">
        <v>16289</v>
      </c>
      <c r="D43" s="362">
        <v>16289</v>
      </c>
      <c r="E43" s="184">
        <f t="shared" si="0"/>
        <v>1.0180625000000001</v>
      </c>
      <c r="F43" s="186">
        <f t="shared" si="1"/>
        <v>1.0180625000000001</v>
      </c>
      <c r="I43" s="391"/>
    </row>
    <row r="44" spans="1:9" x14ac:dyDescent="0.25">
      <c r="A44" s="388" t="s">
        <v>287</v>
      </c>
      <c r="B44" s="362">
        <v>2000</v>
      </c>
      <c r="C44" s="362">
        <v>950</v>
      </c>
      <c r="D44" s="362">
        <v>950</v>
      </c>
      <c r="E44" s="184">
        <f>IFERROR(C44/B44," ")</f>
        <v>0.47499999999999998</v>
      </c>
      <c r="F44" s="186">
        <f>IFERROR(D44/B44," ")</f>
        <v>0.47499999999999998</v>
      </c>
      <c r="I44" s="391"/>
    </row>
    <row r="45" spans="1:9" x14ac:dyDescent="0.25">
      <c r="A45" s="388" t="s">
        <v>286</v>
      </c>
      <c r="B45" s="362">
        <v>10000</v>
      </c>
      <c r="C45" s="362">
        <v>10000</v>
      </c>
      <c r="D45" s="362">
        <v>1000</v>
      </c>
      <c r="E45" s="184">
        <f>IFERROR(C45/B45," ")</f>
        <v>1</v>
      </c>
      <c r="F45" s="186">
        <f>IFERROR(D45/B45," ")</f>
        <v>0.1</v>
      </c>
      <c r="I45" s="391"/>
    </row>
    <row r="46" spans="1:9" s="407" customFormat="1" x14ac:dyDescent="0.25">
      <c r="A46" s="388" t="s">
        <v>236</v>
      </c>
      <c r="B46" s="362">
        <v>3200</v>
      </c>
      <c r="C46" s="362">
        <v>3200</v>
      </c>
      <c r="D46" s="362">
        <v>3200</v>
      </c>
      <c r="E46" s="184">
        <f t="shared" si="0"/>
        <v>1</v>
      </c>
      <c r="F46" s="186">
        <f t="shared" si="1"/>
        <v>1</v>
      </c>
      <c r="G46" s="6"/>
      <c r="I46" s="511"/>
    </row>
    <row r="47" spans="1:9" x14ac:dyDescent="0.25">
      <c r="A47" s="386" t="s">
        <v>153</v>
      </c>
      <c r="B47" s="387">
        <f>SUM(B41:B46)</f>
        <v>342824</v>
      </c>
      <c r="C47" s="387">
        <f>SUM(C41:C46)</f>
        <v>410809</v>
      </c>
      <c r="D47" s="387">
        <f>SUM(D41:D46)</f>
        <v>203727</v>
      </c>
      <c r="E47" s="508">
        <f t="shared" si="0"/>
        <v>1.1983087531794741</v>
      </c>
      <c r="F47" s="509">
        <f t="shared" si="1"/>
        <v>0.59426119524887411</v>
      </c>
      <c r="H47" s="391"/>
      <c r="I47" s="391"/>
    </row>
    <row r="48" spans="1:9" x14ac:dyDescent="0.25">
      <c r="A48" s="386" t="s">
        <v>237</v>
      </c>
      <c r="B48" s="398"/>
      <c r="C48" s="399"/>
      <c r="D48" s="399"/>
      <c r="E48" s="515" t="str">
        <f t="shared" si="0"/>
        <v xml:space="preserve"> </v>
      </c>
      <c r="F48" s="516" t="str">
        <f t="shared" si="1"/>
        <v xml:space="preserve"> </v>
      </c>
      <c r="I48" s="391"/>
    </row>
    <row r="49" spans="1:9" s="407" customFormat="1" x14ac:dyDescent="0.25">
      <c r="A49" s="388" t="s">
        <v>238</v>
      </c>
      <c r="B49" s="393">
        <v>37257</v>
      </c>
      <c r="C49" s="393">
        <v>29931</v>
      </c>
      <c r="D49" s="393">
        <v>29931</v>
      </c>
      <c r="E49" s="184">
        <f t="shared" si="0"/>
        <v>0.80336581045172717</v>
      </c>
      <c r="F49" s="186">
        <f t="shared" si="1"/>
        <v>0.80336581045172717</v>
      </c>
      <c r="G49" s="6"/>
      <c r="I49" s="511"/>
    </row>
    <row r="50" spans="1:9" s="407" customFormat="1" x14ac:dyDescent="0.25">
      <c r="A50" s="388" t="s">
        <v>239</v>
      </c>
      <c r="B50" s="362">
        <v>17286</v>
      </c>
      <c r="C50" s="362">
        <v>27986</v>
      </c>
      <c r="D50" s="362">
        <v>27986</v>
      </c>
      <c r="E50" s="184">
        <f t="shared" si="0"/>
        <v>1.6189980330903622</v>
      </c>
      <c r="F50" s="186">
        <f t="shared" si="1"/>
        <v>1.6189980330903622</v>
      </c>
      <c r="G50" s="6"/>
      <c r="I50" s="511"/>
    </row>
    <row r="51" spans="1:9" s="407" customFormat="1" x14ac:dyDescent="0.25">
      <c r="A51" s="388" t="s">
        <v>288</v>
      </c>
      <c r="B51" s="362">
        <v>7000</v>
      </c>
      <c r="C51" s="362">
        <v>0</v>
      </c>
      <c r="D51" s="362">
        <v>0</v>
      </c>
      <c r="E51" s="184">
        <f t="shared" si="0"/>
        <v>0</v>
      </c>
      <c r="F51" s="186">
        <f t="shared" si="1"/>
        <v>0</v>
      </c>
      <c r="G51" s="6"/>
      <c r="I51" s="511"/>
    </row>
    <row r="52" spans="1:9" s="407" customFormat="1" x14ac:dyDescent="0.25">
      <c r="A52" s="388" t="s">
        <v>240</v>
      </c>
      <c r="B52" s="362">
        <v>20500</v>
      </c>
      <c r="C52" s="362">
        <v>20500</v>
      </c>
      <c r="D52" s="362">
        <v>20500</v>
      </c>
      <c r="E52" s="184">
        <f t="shared" si="0"/>
        <v>1</v>
      </c>
      <c r="F52" s="186">
        <f t="shared" si="1"/>
        <v>1</v>
      </c>
      <c r="G52" s="6"/>
      <c r="I52" s="511"/>
    </row>
    <row r="53" spans="1:9" s="407" customFormat="1" x14ac:dyDescent="0.25">
      <c r="A53" s="388" t="s">
        <v>307</v>
      </c>
      <c r="B53" s="362">
        <v>0</v>
      </c>
      <c r="C53" s="362">
        <v>2224</v>
      </c>
      <c r="D53" s="362">
        <v>2224</v>
      </c>
      <c r="E53" s="390" t="str">
        <f>IFERROR(C53/B53,"0,0%")</f>
        <v>0,0%</v>
      </c>
      <c r="F53" s="507" t="str">
        <f>IFERROR(D53/B53,"0,0%")</f>
        <v>0,0%</v>
      </c>
      <c r="G53" s="6"/>
      <c r="I53" s="511"/>
    </row>
    <row r="54" spans="1:9" x14ac:dyDescent="0.25">
      <c r="A54" s="388" t="s">
        <v>241</v>
      </c>
      <c r="B54" s="362">
        <v>16900</v>
      </c>
      <c r="C54" s="362">
        <v>16890</v>
      </c>
      <c r="D54" s="362">
        <v>4000</v>
      </c>
      <c r="E54" s="184">
        <f t="shared" si="0"/>
        <v>0.99940828402366866</v>
      </c>
      <c r="F54" s="186">
        <f t="shared" si="1"/>
        <v>0.23668639053254437</v>
      </c>
      <c r="I54" s="391"/>
    </row>
    <row r="55" spans="1:9" x14ac:dyDescent="0.25">
      <c r="A55" s="388" t="s">
        <v>308</v>
      </c>
      <c r="B55" s="362">
        <v>3000</v>
      </c>
      <c r="C55" s="362">
        <v>950</v>
      </c>
      <c r="D55" s="362">
        <v>0</v>
      </c>
      <c r="E55" s="184">
        <f t="shared" si="0"/>
        <v>0.31666666666666665</v>
      </c>
      <c r="F55" s="186">
        <f t="shared" si="1"/>
        <v>0</v>
      </c>
      <c r="I55" s="391"/>
    </row>
    <row r="56" spans="1:9" x14ac:dyDescent="0.25">
      <c r="A56" s="388" t="s">
        <v>309</v>
      </c>
      <c r="B56" s="362">
        <v>0</v>
      </c>
      <c r="C56" s="362">
        <v>24700</v>
      </c>
      <c r="D56" s="362">
        <v>16200</v>
      </c>
      <c r="E56" s="390" t="str">
        <f>IFERROR(C56/B56,"0,0%")</f>
        <v>0,0%</v>
      </c>
      <c r="F56" s="507" t="str">
        <f>IFERROR(D56/B56,"0,0%")</f>
        <v>0,0%</v>
      </c>
      <c r="I56" s="391"/>
    </row>
    <row r="57" spans="1:9" x14ac:dyDescent="0.25">
      <c r="A57" s="388" t="s">
        <v>302</v>
      </c>
      <c r="B57" s="362">
        <v>0</v>
      </c>
      <c r="C57" s="362">
        <v>3430</v>
      </c>
      <c r="D57" s="362">
        <v>3430</v>
      </c>
      <c r="E57" s="390" t="str">
        <f>IFERROR(C57/B57,"0,0%")</f>
        <v>0,0%</v>
      </c>
      <c r="F57" s="507" t="str">
        <f>IFERROR(D57/B57,"0,0%")</f>
        <v>0,0%</v>
      </c>
      <c r="I57" s="391"/>
    </row>
    <row r="58" spans="1:9" x14ac:dyDescent="0.25">
      <c r="A58" s="388" t="s">
        <v>317</v>
      </c>
      <c r="B58" s="362">
        <v>0</v>
      </c>
      <c r="C58" s="362">
        <v>1300</v>
      </c>
      <c r="D58" s="362">
        <v>1300</v>
      </c>
      <c r="E58" s="390" t="str">
        <f>IFERROR(C58/B58,"0,0%")</f>
        <v>0,0%</v>
      </c>
      <c r="F58" s="507" t="str">
        <f>IFERROR(D58/B58,"0,0%")</f>
        <v>0,0%</v>
      </c>
      <c r="I58" s="391"/>
    </row>
    <row r="59" spans="1:9" x14ac:dyDescent="0.25">
      <c r="A59" s="386" t="s">
        <v>153</v>
      </c>
      <c r="B59" s="387">
        <f>SUM(B49:B58)</f>
        <v>101943</v>
      </c>
      <c r="C59" s="387">
        <f>SUM(C49:C58)</f>
        <v>127911</v>
      </c>
      <c r="D59" s="387">
        <f>SUM(D49:D58)</f>
        <v>105571</v>
      </c>
      <c r="E59" s="508">
        <f t="shared" si="0"/>
        <v>1.2547305847385304</v>
      </c>
      <c r="F59" s="509">
        <f t="shared" si="1"/>
        <v>1.0355885151506234</v>
      </c>
      <c r="I59" s="391"/>
    </row>
    <row r="60" spans="1:9" x14ac:dyDescent="0.25">
      <c r="A60" s="386" t="s">
        <v>242</v>
      </c>
      <c r="B60" s="387"/>
      <c r="C60" s="370"/>
      <c r="D60" s="370"/>
      <c r="E60" s="508" t="str">
        <f t="shared" si="0"/>
        <v xml:space="preserve"> </v>
      </c>
      <c r="F60" s="509" t="str">
        <f t="shared" si="1"/>
        <v xml:space="preserve"> </v>
      </c>
      <c r="I60" s="391"/>
    </row>
    <row r="61" spans="1:9" s="407" customFormat="1" x14ac:dyDescent="0.25">
      <c r="A61" s="388" t="s">
        <v>243</v>
      </c>
      <c r="B61" s="362">
        <v>3000</v>
      </c>
      <c r="C61" s="362">
        <v>5000</v>
      </c>
      <c r="D61" s="362">
        <v>5000</v>
      </c>
      <c r="E61" s="184">
        <f t="shared" si="0"/>
        <v>1.6666666666666667</v>
      </c>
      <c r="F61" s="186">
        <f t="shared" si="1"/>
        <v>1.6666666666666667</v>
      </c>
      <c r="G61" s="6"/>
      <c r="I61" s="511"/>
    </row>
    <row r="62" spans="1:9" s="407" customFormat="1" x14ac:dyDescent="0.25">
      <c r="A62" s="388" t="s">
        <v>289</v>
      </c>
      <c r="B62" s="393">
        <v>1500</v>
      </c>
      <c r="C62" s="393">
        <v>2246</v>
      </c>
      <c r="D62" s="393">
        <v>2246</v>
      </c>
      <c r="E62" s="184">
        <f t="shared" ref="E62:E67" si="5">IFERROR(C62/B62," ")</f>
        <v>1.4973333333333334</v>
      </c>
      <c r="F62" s="186">
        <f t="shared" ref="F62:F67" si="6">IFERROR(D62/B62," ")</f>
        <v>1.4973333333333334</v>
      </c>
      <c r="G62" s="6"/>
      <c r="I62" s="511"/>
    </row>
    <row r="63" spans="1:9" s="407" customFormat="1" x14ac:dyDescent="0.25">
      <c r="A63" s="388" t="s">
        <v>294</v>
      </c>
      <c r="B63" s="393">
        <v>2500</v>
      </c>
      <c r="C63" s="393">
        <v>1891</v>
      </c>
      <c r="D63" s="393">
        <v>1891</v>
      </c>
      <c r="E63" s="184">
        <f t="shared" si="5"/>
        <v>0.75639999999999996</v>
      </c>
      <c r="F63" s="186">
        <f t="shared" si="6"/>
        <v>0.75639999999999996</v>
      </c>
      <c r="G63" s="6"/>
      <c r="I63" s="511"/>
    </row>
    <row r="64" spans="1:9" s="407" customFormat="1" x14ac:dyDescent="0.25">
      <c r="A64" s="388" t="s">
        <v>290</v>
      </c>
      <c r="B64" s="393">
        <v>2500</v>
      </c>
      <c r="C64" s="393">
        <v>1727</v>
      </c>
      <c r="D64" s="393">
        <v>0</v>
      </c>
      <c r="E64" s="184">
        <f t="shared" si="5"/>
        <v>0.69079999999999997</v>
      </c>
      <c r="F64" s="186">
        <f t="shared" si="6"/>
        <v>0</v>
      </c>
      <c r="G64" s="6"/>
      <c r="I64" s="511"/>
    </row>
    <row r="65" spans="1:9" s="407" customFormat="1" x14ac:dyDescent="0.25">
      <c r="A65" s="388" t="s">
        <v>291</v>
      </c>
      <c r="B65" s="393">
        <v>1000</v>
      </c>
      <c r="C65" s="393">
        <v>1000</v>
      </c>
      <c r="D65" s="393">
        <v>1000</v>
      </c>
      <c r="E65" s="184">
        <f t="shared" si="5"/>
        <v>1</v>
      </c>
      <c r="F65" s="186">
        <f t="shared" si="6"/>
        <v>1</v>
      </c>
      <c r="G65" s="6"/>
      <c r="I65" s="511"/>
    </row>
    <row r="66" spans="1:9" s="407" customFormat="1" x14ac:dyDescent="0.25">
      <c r="A66" s="388" t="s">
        <v>293</v>
      </c>
      <c r="B66" s="393">
        <v>1000</v>
      </c>
      <c r="C66" s="393">
        <v>500</v>
      </c>
      <c r="D66" s="393">
        <v>500</v>
      </c>
      <c r="E66" s="184">
        <f t="shared" si="5"/>
        <v>0.5</v>
      </c>
      <c r="F66" s="186">
        <f t="shared" si="6"/>
        <v>0.5</v>
      </c>
      <c r="G66" s="6"/>
      <c r="I66" s="511"/>
    </row>
    <row r="67" spans="1:9" s="407" customFormat="1" x14ac:dyDescent="0.25">
      <c r="A67" s="388" t="s">
        <v>292</v>
      </c>
      <c r="B67" s="393">
        <v>3367</v>
      </c>
      <c r="C67" s="393">
        <v>7425</v>
      </c>
      <c r="D67" s="393">
        <v>7425</v>
      </c>
      <c r="E67" s="184">
        <f t="shared" si="5"/>
        <v>2.2052272052272053</v>
      </c>
      <c r="F67" s="186">
        <f t="shared" si="6"/>
        <v>2.2052272052272053</v>
      </c>
      <c r="G67" s="6"/>
      <c r="I67" s="511"/>
    </row>
    <row r="68" spans="1:9" s="407" customFormat="1" x14ac:dyDescent="0.25">
      <c r="A68" s="388" t="s">
        <v>245</v>
      </c>
      <c r="B68" s="393">
        <v>39250</v>
      </c>
      <c r="C68" s="393">
        <v>45375</v>
      </c>
      <c r="D68" s="393">
        <v>32675</v>
      </c>
      <c r="E68" s="184">
        <f t="shared" si="0"/>
        <v>1.1560509554140128</v>
      </c>
      <c r="F68" s="186">
        <f t="shared" si="1"/>
        <v>0.83248407643312106</v>
      </c>
      <c r="G68" s="6"/>
      <c r="I68" s="511"/>
    </row>
    <row r="69" spans="1:9" s="407" customFormat="1" x14ac:dyDescent="0.25">
      <c r="A69" s="388" t="s">
        <v>246</v>
      </c>
      <c r="B69" s="393">
        <v>37000</v>
      </c>
      <c r="C69" s="393">
        <v>22890</v>
      </c>
      <c r="D69" s="393">
        <v>11890</v>
      </c>
      <c r="E69" s="184">
        <f t="shared" si="0"/>
        <v>0.61864864864864866</v>
      </c>
      <c r="F69" s="186">
        <f t="shared" si="1"/>
        <v>0.32135135135135134</v>
      </c>
      <c r="G69" s="6"/>
      <c r="I69" s="511"/>
    </row>
    <row r="70" spans="1:9" s="407" customFormat="1" x14ac:dyDescent="0.25">
      <c r="A70" s="388" t="s">
        <v>244</v>
      </c>
      <c r="B70" s="362">
        <v>4000</v>
      </c>
      <c r="C70" s="362">
        <v>2326</v>
      </c>
      <c r="D70" s="362">
        <v>2326</v>
      </c>
      <c r="E70" s="184">
        <f>IFERROR(C70/B70," ")</f>
        <v>0.58150000000000002</v>
      </c>
      <c r="F70" s="186">
        <f>IFERROR(D70/B70," ")</f>
        <v>0.58150000000000002</v>
      </c>
      <c r="G70" s="6"/>
      <c r="I70" s="511"/>
    </row>
    <row r="71" spans="1:9" x14ac:dyDescent="0.25">
      <c r="A71" s="386" t="s">
        <v>153</v>
      </c>
      <c r="B71" s="387">
        <f>SUM(B61:B70)</f>
        <v>95117</v>
      </c>
      <c r="C71" s="387">
        <f>SUM(C61:C70)</f>
        <v>90380</v>
      </c>
      <c r="D71" s="387">
        <f>SUM(D61:D70)</f>
        <v>64953</v>
      </c>
      <c r="E71" s="508">
        <f t="shared" si="0"/>
        <v>0.95019817698203268</v>
      </c>
      <c r="F71" s="509">
        <f t="shared" si="1"/>
        <v>0.68287477527676443</v>
      </c>
      <c r="I71" s="391"/>
    </row>
    <row r="72" spans="1:9" x14ac:dyDescent="0.25">
      <c r="A72" s="386"/>
      <c r="B72" s="387"/>
      <c r="C72" s="512"/>
      <c r="D72" s="512"/>
      <c r="E72" s="508" t="str">
        <f t="shared" si="0"/>
        <v xml:space="preserve"> </v>
      </c>
      <c r="F72" s="509" t="str">
        <f t="shared" si="1"/>
        <v xml:space="preserve"> </v>
      </c>
      <c r="I72" s="391"/>
    </row>
    <row r="73" spans="1:9" s="385" customFormat="1" ht="16.5" x14ac:dyDescent="0.25">
      <c r="A73" s="368" t="s">
        <v>247</v>
      </c>
      <c r="B73" s="396">
        <f>SUM(B47,B59,B71)</f>
        <v>539884</v>
      </c>
      <c r="C73" s="396">
        <f>SUM(C47,C59,C71)</f>
        <v>629100</v>
      </c>
      <c r="D73" s="396">
        <f>SUM(D47,D59,D71)</f>
        <v>374251</v>
      </c>
      <c r="E73" s="513">
        <f t="shared" si="0"/>
        <v>1.1652503130302065</v>
      </c>
      <c r="F73" s="514">
        <f t="shared" si="1"/>
        <v>0.69320631839432179</v>
      </c>
      <c r="I73" s="391"/>
    </row>
    <row r="74" spans="1:9" s="385" customFormat="1" ht="17.25" thickBot="1" x14ac:dyDescent="0.3">
      <c r="A74" s="517"/>
      <c r="B74" s="518"/>
      <c r="C74" s="519"/>
      <c r="D74" s="519"/>
      <c r="E74" s="520" t="str">
        <f t="shared" si="0"/>
        <v xml:space="preserve"> </v>
      </c>
      <c r="F74" s="521" t="str">
        <f t="shared" si="1"/>
        <v xml:space="preserve"> </v>
      </c>
      <c r="I74" s="391"/>
    </row>
    <row r="75" spans="1:9" s="382" customFormat="1" ht="38.25" thickBot="1" x14ac:dyDescent="0.35">
      <c r="A75" s="400" t="s">
        <v>248</v>
      </c>
      <c r="B75" s="401">
        <v>725694</v>
      </c>
      <c r="C75" s="401">
        <v>827805</v>
      </c>
      <c r="D75" s="401">
        <v>563416</v>
      </c>
      <c r="E75" s="402">
        <f t="shared" si="0"/>
        <v>1.1407080670365195</v>
      </c>
      <c r="F75" s="494">
        <f t="shared" si="1"/>
        <v>0.77638233194707407</v>
      </c>
      <c r="I75" s="522"/>
    </row>
    <row r="76" spans="1:9" s="382" customFormat="1" ht="38.25" thickBot="1" x14ac:dyDescent="0.35">
      <c r="A76" s="400" t="s">
        <v>295</v>
      </c>
      <c r="B76" s="403">
        <v>76845</v>
      </c>
      <c r="C76" s="403">
        <v>282878</v>
      </c>
      <c r="D76" s="403">
        <v>238688</v>
      </c>
      <c r="E76" s="402">
        <f t="shared" si="0"/>
        <v>3.6811503676231374</v>
      </c>
      <c r="F76" s="494">
        <f t="shared" si="1"/>
        <v>3.1060966881384604</v>
      </c>
    </row>
    <row r="77" spans="1:9" s="382" customFormat="1" ht="19.5" thickBot="1" x14ac:dyDescent="0.35">
      <c r="A77" s="400" t="s">
        <v>296</v>
      </c>
      <c r="B77" s="403">
        <v>25000</v>
      </c>
      <c r="C77" s="403">
        <v>57278</v>
      </c>
      <c r="D77" s="403">
        <v>57278</v>
      </c>
      <c r="E77" s="402">
        <f t="shared" si="0"/>
        <v>2.2911199999999998</v>
      </c>
      <c r="F77" s="494">
        <f t="shared" si="1"/>
        <v>2.2911199999999998</v>
      </c>
    </row>
    <row r="78" spans="1:9" s="406" customFormat="1" ht="20.25" thickBot="1" x14ac:dyDescent="0.35">
      <c r="A78" s="404" t="s">
        <v>212</v>
      </c>
      <c r="B78" s="405">
        <v>827539</v>
      </c>
      <c r="C78" s="405">
        <v>1167961</v>
      </c>
      <c r="D78" s="405">
        <v>859382</v>
      </c>
      <c r="E78" s="402">
        <f t="shared" si="0"/>
        <v>1.4113667150430373</v>
      </c>
      <c r="F78" s="494">
        <f t="shared" si="1"/>
        <v>1.0384791532483666</v>
      </c>
      <c r="I78" s="523"/>
    </row>
    <row r="80" spans="1:9" ht="34.5" customHeight="1" x14ac:dyDescent="0.25">
      <c r="A80" s="713" t="s">
        <v>279</v>
      </c>
      <c r="B80" s="713"/>
      <c r="C80" s="713"/>
      <c r="D80" s="713"/>
      <c r="E80" s="713"/>
      <c r="F80" s="713"/>
    </row>
    <row r="81" spans="1:9" s="407" customFormat="1" ht="32.25" customHeight="1" x14ac:dyDescent="0.25">
      <c r="A81" s="713" t="s">
        <v>319</v>
      </c>
      <c r="B81" s="713"/>
      <c r="C81" s="713"/>
      <c r="D81" s="713"/>
      <c r="E81" s="713"/>
      <c r="F81" s="713"/>
      <c r="G81"/>
      <c r="H81" s="378"/>
      <c r="I81" s="378"/>
    </row>
    <row r="82" spans="1:9" s="407" customFormat="1" x14ac:dyDescent="0.25">
      <c r="A82" s="524"/>
      <c r="D82" s="525"/>
      <c r="E82" s="378"/>
      <c r="F82" s="378"/>
      <c r="G82"/>
      <c r="H82" s="378"/>
      <c r="I82" s="378"/>
    </row>
    <row r="83" spans="1:9" s="407" customFormat="1" ht="12.75" x14ac:dyDescent="0.2"/>
    <row r="84" spans="1:9" s="407" customFormat="1" x14ac:dyDescent="0.25">
      <c r="A84" s="49"/>
    </row>
    <row r="85" spans="1:9" s="407" customFormat="1" ht="12.75" x14ac:dyDescent="0.2"/>
    <row r="86" spans="1:9" s="407" customFormat="1" ht="12.75" x14ac:dyDescent="0.2"/>
  </sheetData>
  <mergeCells count="9">
    <mergeCell ref="A81:F81"/>
    <mergeCell ref="A80:F80"/>
    <mergeCell ref="A3:F3"/>
    <mergeCell ref="A4:F4"/>
    <mergeCell ref="A6:A7"/>
    <mergeCell ref="B6:B7"/>
    <mergeCell ref="C6:D6"/>
    <mergeCell ref="E6:E7"/>
    <mergeCell ref="F6:F7"/>
  </mergeCells>
  <printOptions horizontalCentered="1"/>
  <pageMargins left="0.39370078740157483" right="0.39370078740157483" top="0.59055118110236227" bottom="0.19685039370078741" header="0.39370078740157483" footer="0.39370078740157483"/>
  <pageSetup paperSize="9" scale="59" orientation="portrait" r:id="rId1"/>
  <headerFooter alignWithMargins="0">
    <oddHeader>&amp;L&amp;10VASIVÍZ ZRt.&amp;R&amp;10 2018. április 19.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Normal="100" workbookViewId="0">
      <selection activeCell="F19" sqref="F19"/>
    </sheetView>
  </sheetViews>
  <sheetFormatPr defaultColWidth="9" defaultRowHeight="15.75" x14ac:dyDescent="0.25"/>
  <cols>
    <col min="1" max="1" width="30.625" style="6" customWidth="1"/>
    <col min="2" max="2" width="9.875" style="6" customWidth="1"/>
    <col min="3" max="3" width="12" style="6" customWidth="1"/>
    <col min="4" max="5" width="12" style="40" customWidth="1"/>
    <col min="6" max="7" width="12" style="6" customWidth="1"/>
    <col min="8" max="8" width="14" style="6" bestFit="1" customWidth="1"/>
    <col min="9" max="16384" width="9" style="6"/>
  </cols>
  <sheetData>
    <row r="1" spans="1:8" x14ac:dyDescent="0.25">
      <c r="A1" s="38"/>
      <c r="B1" s="39"/>
      <c r="C1" s="39"/>
    </row>
    <row r="2" spans="1:8" x14ac:dyDescent="0.25">
      <c r="A2" s="38"/>
      <c r="B2" s="39"/>
      <c r="C2" s="39"/>
    </row>
    <row r="3" spans="1:8" s="41" customFormat="1" ht="18.75" x14ac:dyDescent="0.3">
      <c r="A3" s="651" t="s">
        <v>141</v>
      </c>
      <c r="B3" s="651"/>
      <c r="C3" s="651"/>
      <c r="D3" s="651"/>
      <c r="E3" s="651"/>
      <c r="F3" s="651"/>
      <c r="G3" s="651"/>
    </row>
    <row r="4" spans="1:8" s="41" customFormat="1" ht="18.75" x14ac:dyDescent="0.3">
      <c r="A4" s="651" t="s">
        <v>314</v>
      </c>
      <c r="B4" s="651"/>
      <c r="C4" s="651"/>
      <c r="D4" s="651"/>
      <c r="E4" s="651"/>
      <c r="F4" s="651"/>
      <c r="G4" s="651"/>
    </row>
    <row r="5" spans="1:8" ht="19.5" thickBot="1" x14ac:dyDescent="0.35">
      <c r="A5" s="137"/>
      <c r="B5" s="137"/>
      <c r="C5" s="137"/>
    </row>
    <row r="6" spans="1:8" ht="47.25" x14ac:dyDescent="0.25">
      <c r="A6" s="213" t="s">
        <v>0</v>
      </c>
      <c r="B6" s="647" t="s">
        <v>126</v>
      </c>
      <c r="C6" s="647" t="s">
        <v>316</v>
      </c>
      <c r="D6" s="647" t="s">
        <v>303</v>
      </c>
      <c r="E6" s="647" t="s">
        <v>313</v>
      </c>
      <c r="F6" s="647" t="s">
        <v>278</v>
      </c>
      <c r="G6" s="648" t="s">
        <v>149</v>
      </c>
    </row>
    <row r="7" spans="1:8" ht="18.75" x14ac:dyDescent="0.25">
      <c r="A7" s="185" t="s">
        <v>77</v>
      </c>
      <c r="B7" s="43" t="s">
        <v>84</v>
      </c>
      <c r="C7" s="168">
        <v>14148</v>
      </c>
      <c r="D7" s="44">
        <v>14056</v>
      </c>
      <c r="E7" s="44">
        <v>14469</v>
      </c>
      <c r="F7" s="184">
        <v>1.0226887192536047</v>
      </c>
      <c r="G7" s="186">
        <v>1.029382470119522</v>
      </c>
      <c r="H7" s="585"/>
    </row>
    <row r="8" spans="1:8" ht="18.75" x14ac:dyDescent="0.25">
      <c r="A8" s="42" t="s">
        <v>123</v>
      </c>
      <c r="B8" s="43" t="s">
        <v>84</v>
      </c>
      <c r="C8" s="168">
        <v>10812</v>
      </c>
      <c r="D8" s="44">
        <v>10779</v>
      </c>
      <c r="E8" s="44">
        <v>11062</v>
      </c>
      <c r="F8" s="184">
        <v>1.0231224565297816</v>
      </c>
      <c r="G8" s="186">
        <v>1.0262547546154559</v>
      </c>
      <c r="H8" s="75"/>
    </row>
    <row r="9" spans="1:8" ht="18.75" x14ac:dyDescent="0.25">
      <c r="A9" s="42" t="s">
        <v>78</v>
      </c>
      <c r="B9" s="43" t="s">
        <v>84</v>
      </c>
      <c r="C9" s="168">
        <v>71</v>
      </c>
      <c r="D9" s="44">
        <v>115</v>
      </c>
      <c r="E9" s="44">
        <v>97</v>
      </c>
      <c r="F9" s="184">
        <v>1.3661971830985915</v>
      </c>
      <c r="G9" s="186">
        <v>0.84347826086956523</v>
      </c>
      <c r="H9" s="75"/>
    </row>
    <row r="10" spans="1:8" ht="18.75" x14ac:dyDescent="0.25">
      <c r="A10" s="42" t="s">
        <v>79</v>
      </c>
      <c r="B10" s="43" t="s">
        <v>84</v>
      </c>
      <c r="C10" s="168">
        <v>32</v>
      </c>
      <c r="D10" s="44">
        <v>30</v>
      </c>
      <c r="E10" s="44">
        <v>37</v>
      </c>
      <c r="F10" s="184">
        <v>1.15625</v>
      </c>
      <c r="G10" s="186">
        <v>1.2333333333333334</v>
      </c>
      <c r="H10" s="75"/>
    </row>
    <row r="11" spans="1:8" ht="18.75" x14ac:dyDescent="0.25">
      <c r="A11" s="42" t="s">
        <v>80</v>
      </c>
      <c r="B11" s="43" t="s">
        <v>84</v>
      </c>
      <c r="C11" s="168">
        <v>28</v>
      </c>
      <c r="D11" s="44">
        <v>60</v>
      </c>
      <c r="E11" s="44">
        <v>52</v>
      </c>
      <c r="F11" s="184">
        <v>1.8571428571428572</v>
      </c>
      <c r="G11" s="186">
        <v>0.8666666666666667</v>
      </c>
      <c r="H11" s="75"/>
    </row>
    <row r="12" spans="1:8" ht="18.75" customHeight="1" x14ac:dyDescent="0.25">
      <c r="A12" s="42" t="s">
        <v>81</v>
      </c>
      <c r="B12" s="43" t="s">
        <v>84</v>
      </c>
      <c r="C12" s="168">
        <v>13726</v>
      </c>
      <c r="D12" s="44">
        <v>14046</v>
      </c>
      <c r="E12" s="44">
        <v>12346</v>
      </c>
      <c r="F12" s="184">
        <v>0.89946087716741951</v>
      </c>
      <c r="G12" s="186">
        <v>0.87896910152356544</v>
      </c>
      <c r="H12" s="75"/>
    </row>
    <row r="13" spans="1:8" ht="18.75" x14ac:dyDescent="0.25">
      <c r="A13" s="42" t="s">
        <v>86</v>
      </c>
      <c r="B13" s="43" t="s">
        <v>84</v>
      </c>
      <c r="C13" s="168">
        <v>9665</v>
      </c>
      <c r="D13" s="44">
        <v>9664</v>
      </c>
      <c r="E13" s="44">
        <v>9757</v>
      </c>
      <c r="F13" s="184">
        <v>1.0095188825659596</v>
      </c>
      <c r="G13" s="186">
        <v>1.0096233443708609</v>
      </c>
      <c r="H13" s="75"/>
    </row>
    <row r="14" spans="1:8" ht="18.75" customHeight="1" thickBot="1" x14ac:dyDescent="0.3">
      <c r="A14" s="45" t="s">
        <v>82</v>
      </c>
      <c r="B14" s="46" t="s">
        <v>83</v>
      </c>
      <c r="C14" s="598">
        <v>75</v>
      </c>
      <c r="D14" s="47">
        <v>185</v>
      </c>
      <c r="E14" s="47">
        <v>177</v>
      </c>
      <c r="F14" s="187">
        <v>2.36</v>
      </c>
      <c r="G14" s="188">
        <v>0.95675675675675675</v>
      </c>
      <c r="H14" s="75"/>
    </row>
    <row r="15" spans="1:8" ht="23.25" customHeight="1" x14ac:dyDescent="0.25">
      <c r="A15" s="587" t="s">
        <v>127</v>
      </c>
      <c r="B15" s="48"/>
      <c r="C15" s="48"/>
      <c r="D15" s="49"/>
      <c r="E15" s="49"/>
      <c r="H15" s="75"/>
    </row>
    <row r="16" spans="1:8" ht="18.75" customHeight="1" x14ac:dyDescent="0.25">
      <c r="A16" s="590"/>
      <c r="B16" s="590"/>
      <c r="C16" s="590"/>
      <c r="D16" s="590"/>
      <c r="E16" s="590"/>
    </row>
    <row r="17" spans="1:3" x14ac:dyDescent="0.25">
      <c r="A17" s="1"/>
      <c r="B17" s="50"/>
      <c r="C17" s="50"/>
    </row>
    <row r="18" spans="1:3" x14ac:dyDescent="0.25">
      <c r="B18" s="50"/>
      <c r="C18" s="50"/>
    </row>
  </sheetData>
  <mergeCells count="2">
    <mergeCell ref="A3:G3"/>
    <mergeCell ref="A4:G4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&amp;L&amp;10VASIVÍZ ZRt.&amp;R&amp;10 2018. április 19.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8"/>
  <sheetViews>
    <sheetView zoomScaleNormal="100" workbookViewId="0">
      <selection activeCell="D12" sqref="D12"/>
    </sheetView>
  </sheetViews>
  <sheetFormatPr defaultRowHeight="15.75" x14ac:dyDescent="0.25"/>
  <cols>
    <col min="1" max="1" width="43.5" customWidth="1"/>
    <col min="2" max="2" width="12.25" customWidth="1"/>
    <col min="3" max="3" width="10.125" customWidth="1"/>
    <col min="4" max="4" width="11.25" customWidth="1"/>
    <col min="5" max="5" width="11.625" customWidth="1"/>
    <col min="6" max="6" width="12.75" customWidth="1"/>
    <col min="8" max="8" width="9.75" customWidth="1"/>
  </cols>
  <sheetData>
    <row r="2" spans="1:8" x14ac:dyDescent="0.25">
      <c r="A2" s="21"/>
      <c r="B2" s="21"/>
    </row>
    <row r="3" spans="1:8" s="22" customFormat="1" ht="20.25" customHeight="1" x14ac:dyDescent="0.3">
      <c r="A3" s="652" t="s">
        <v>142</v>
      </c>
      <c r="B3" s="652"/>
      <c r="C3" s="652"/>
      <c r="D3" s="652"/>
      <c r="E3" s="652"/>
      <c r="F3" s="652"/>
    </row>
    <row r="4" spans="1:8" s="22" customFormat="1" ht="20.25" x14ac:dyDescent="0.3">
      <c r="A4" s="654" t="str">
        <f>Mennyiség!A4</f>
        <v>2017. év</v>
      </c>
      <c r="B4" s="654"/>
      <c r="C4" s="654"/>
      <c r="D4" s="654"/>
      <c r="E4" s="654"/>
      <c r="F4" s="654"/>
    </row>
    <row r="5" spans="1:8" s="22" customFormat="1" ht="21" thickBot="1" x14ac:dyDescent="0.35">
      <c r="A5" s="147"/>
      <c r="B5" s="161"/>
      <c r="E5" s="154"/>
      <c r="F5" s="154" t="s">
        <v>46</v>
      </c>
    </row>
    <row r="6" spans="1:8" s="22" customFormat="1" ht="33" customHeight="1" x14ac:dyDescent="0.25">
      <c r="A6" s="655" t="s">
        <v>47</v>
      </c>
      <c r="B6" s="657" t="s">
        <v>316</v>
      </c>
      <c r="C6" s="657" t="s">
        <v>303</v>
      </c>
      <c r="D6" s="657" t="s">
        <v>313</v>
      </c>
      <c r="E6" s="657" t="s">
        <v>278</v>
      </c>
      <c r="F6" s="659" t="s">
        <v>149</v>
      </c>
    </row>
    <row r="7" spans="1:8" s="22" customFormat="1" ht="16.5" customHeight="1" thickBot="1" x14ac:dyDescent="0.3">
      <c r="A7" s="656"/>
      <c r="B7" s="658"/>
      <c r="C7" s="658"/>
      <c r="D7" s="658"/>
      <c r="E7" s="658"/>
      <c r="F7" s="660"/>
    </row>
    <row r="8" spans="1:8" x14ac:dyDescent="0.25">
      <c r="A8" s="107" t="s">
        <v>2</v>
      </c>
      <c r="B8" s="420">
        <v>7040000</v>
      </c>
      <c r="C8" s="108">
        <v>7085721</v>
      </c>
      <c r="D8" s="108">
        <v>7271481</v>
      </c>
      <c r="E8" s="189">
        <v>1.0328808238636364</v>
      </c>
      <c r="F8" s="578">
        <v>1.0262161041903852</v>
      </c>
      <c r="G8" s="76"/>
    </row>
    <row r="9" spans="1:8" x14ac:dyDescent="0.25">
      <c r="A9" s="55" t="s">
        <v>4</v>
      </c>
      <c r="B9" s="4">
        <v>11661</v>
      </c>
      <c r="C9" s="89">
        <v>10300</v>
      </c>
      <c r="D9" s="89">
        <v>19548</v>
      </c>
      <c r="E9" s="190">
        <v>1.6763570877283251</v>
      </c>
      <c r="F9" s="579">
        <v>1.8978640776699029</v>
      </c>
      <c r="G9" s="76"/>
    </row>
    <row r="10" spans="1:8" x14ac:dyDescent="0.25">
      <c r="A10" s="56" t="s">
        <v>48</v>
      </c>
      <c r="B10" s="575">
        <v>7051661</v>
      </c>
      <c r="C10" s="90">
        <v>7096021</v>
      </c>
      <c r="D10" s="90">
        <v>7291029</v>
      </c>
      <c r="E10" s="191">
        <v>1.0339449102842579</v>
      </c>
      <c r="F10" s="580">
        <v>1.0274813166421013</v>
      </c>
      <c r="G10" s="76"/>
    </row>
    <row r="11" spans="1:8" s="22" customFormat="1" x14ac:dyDescent="0.25">
      <c r="A11" s="57" t="s">
        <v>102</v>
      </c>
      <c r="B11" s="418">
        <v>5356</v>
      </c>
      <c r="C11" s="85">
        <v>8026</v>
      </c>
      <c r="D11" s="85">
        <v>1555</v>
      </c>
      <c r="E11" s="191">
        <v>0.29032860343539957</v>
      </c>
      <c r="F11" s="580">
        <v>0.19374532768502367</v>
      </c>
      <c r="G11" s="76"/>
      <c r="H11" s="603"/>
    </row>
    <row r="12" spans="1:8" s="22" customFormat="1" x14ac:dyDescent="0.25">
      <c r="A12" s="57" t="s">
        <v>125</v>
      </c>
      <c r="B12" s="85">
        <v>1253</v>
      </c>
      <c r="C12" s="85"/>
      <c r="D12" s="85">
        <v>5482</v>
      </c>
      <c r="E12" s="192">
        <v>4.3750997605746207</v>
      </c>
      <c r="F12" s="581" t="s">
        <v>118</v>
      </c>
      <c r="G12" s="76"/>
    </row>
    <row r="13" spans="1:8" s="22" customFormat="1" x14ac:dyDescent="0.25">
      <c r="A13" s="57" t="s">
        <v>300</v>
      </c>
      <c r="C13" s="85">
        <v>-1253</v>
      </c>
      <c r="D13" s="85"/>
      <c r="E13" s="192" t="s">
        <v>118</v>
      </c>
      <c r="F13" s="581">
        <v>0</v>
      </c>
      <c r="G13" s="76"/>
    </row>
    <row r="14" spans="1:8" s="22" customFormat="1" x14ac:dyDescent="0.25">
      <c r="A14" s="419" t="s">
        <v>324</v>
      </c>
      <c r="B14" s="85">
        <v>-2024</v>
      </c>
      <c r="C14" s="85"/>
      <c r="D14" s="85">
        <v>-1253</v>
      </c>
      <c r="E14" s="192">
        <v>0.61907114624505932</v>
      </c>
      <c r="F14" s="581" t="s">
        <v>118</v>
      </c>
      <c r="G14" s="76"/>
    </row>
    <row r="15" spans="1:8" s="22" customFormat="1" ht="31.5" x14ac:dyDescent="0.25">
      <c r="A15" s="77" t="s">
        <v>111</v>
      </c>
      <c r="B15" s="85">
        <v>30298</v>
      </c>
      <c r="C15" s="85"/>
      <c r="D15" s="85">
        <v>27082</v>
      </c>
      <c r="E15" s="192">
        <v>0.89385437982705129</v>
      </c>
      <c r="F15" s="581" t="s">
        <v>118</v>
      </c>
      <c r="G15" s="76"/>
    </row>
    <row r="16" spans="1:8" s="22" customFormat="1" x14ac:dyDescent="0.25">
      <c r="A16" s="57" t="s">
        <v>128</v>
      </c>
      <c r="B16" s="85">
        <v>36667</v>
      </c>
      <c r="C16" s="85"/>
      <c r="D16" s="85">
        <v>49388</v>
      </c>
      <c r="E16" s="192">
        <v>1.3469332096980937</v>
      </c>
      <c r="F16" s="581" t="s">
        <v>118</v>
      </c>
      <c r="G16" s="76"/>
    </row>
    <row r="17" spans="1:14" s="22" customFormat="1" ht="16.5" thickBot="1" x14ac:dyDescent="0.3">
      <c r="A17" s="553" t="s">
        <v>120</v>
      </c>
      <c r="B17" s="610">
        <v>-16414</v>
      </c>
      <c r="C17" s="554">
        <v>-35297</v>
      </c>
      <c r="D17" s="554">
        <v>-36667</v>
      </c>
      <c r="E17" s="555">
        <v>2.2338857073230169</v>
      </c>
      <c r="F17" s="582">
        <v>1.0388134968977534</v>
      </c>
      <c r="G17" s="76"/>
    </row>
    <row r="18" spans="1:14" ht="22.5" customHeight="1" thickBot="1" x14ac:dyDescent="0.3">
      <c r="A18" s="556" t="s">
        <v>49</v>
      </c>
      <c r="B18" s="557">
        <v>7106797</v>
      </c>
      <c r="C18" s="557">
        <v>7067497</v>
      </c>
      <c r="D18" s="557">
        <v>7336616</v>
      </c>
      <c r="E18" s="463">
        <v>1.0323379153787564</v>
      </c>
      <c r="F18" s="583">
        <v>1.038078403146121</v>
      </c>
      <c r="G18" s="76"/>
    </row>
    <row r="19" spans="1:14" s="23" customFormat="1" ht="18.75" customHeight="1" x14ac:dyDescent="0.25">
      <c r="A19" s="20"/>
      <c r="B19" s="20"/>
    </row>
    <row r="20" spans="1:14" s="23" customFormat="1" x14ac:dyDescent="0.25">
      <c r="A20" s="24"/>
      <c r="B20" s="24"/>
    </row>
    <row r="21" spans="1:14" x14ac:dyDescent="0.25">
      <c r="A21" s="25"/>
      <c r="B21" s="25"/>
      <c r="N21" t="s">
        <v>121</v>
      </c>
    </row>
    <row r="22" spans="1:14" s="22" customFormat="1" ht="20.25" x14ac:dyDescent="0.3">
      <c r="A22" s="653" t="s">
        <v>143</v>
      </c>
      <c r="B22" s="653"/>
      <c r="C22" s="653"/>
      <c r="D22" s="653"/>
      <c r="E22" s="653"/>
      <c r="F22" s="653"/>
    </row>
    <row r="23" spans="1:14" s="22" customFormat="1" ht="20.25" x14ac:dyDescent="0.3">
      <c r="A23" s="654" t="str">
        <f>A4</f>
        <v>2017. év</v>
      </c>
      <c r="B23" s="654"/>
      <c r="C23" s="654"/>
      <c r="D23" s="654"/>
      <c r="E23" s="654"/>
      <c r="F23" s="654"/>
    </row>
    <row r="24" spans="1:14" s="22" customFormat="1" ht="21" thickBot="1" x14ac:dyDescent="0.35">
      <c r="A24" s="147"/>
      <c r="B24" s="161"/>
      <c r="C24" s="147"/>
      <c r="D24" s="147"/>
      <c r="E24" s="154"/>
      <c r="F24" s="154" t="s">
        <v>46</v>
      </c>
    </row>
    <row r="25" spans="1:14" s="22" customFormat="1" ht="33" customHeight="1" x14ac:dyDescent="0.25">
      <c r="A25" s="655" t="s">
        <v>47</v>
      </c>
      <c r="B25" s="657" t="str">
        <f>B6</f>
        <v>2016. év
tény</v>
      </c>
      <c r="C25" s="657" t="str">
        <f t="shared" ref="C25:F25" si="0">C6</f>
        <v>2017. évi
1. sz. mód.
terv</v>
      </c>
      <c r="D25" s="657" t="str">
        <f t="shared" si="0"/>
        <v>2017. év
tény</v>
      </c>
      <c r="E25" s="657" t="str">
        <f t="shared" si="0"/>
        <v>Index
2017/2016
tény/tény</v>
      </c>
      <c r="F25" s="659" t="str">
        <f t="shared" si="0"/>
        <v>Index
tény/terv</v>
      </c>
      <c r="H25" s="526"/>
    </row>
    <row r="26" spans="1:14" s="22" customFormat="1" ht="16.5" customHeight="1" thickBot="1" x14ac:dyDescent="0.3">
      <c r="A26" s="656"/>
      <c r="B26" s="658"/>
      <c r="C26" s="658"/>
      <c r="D26" s="658"/>
      <c r="E26" s="658"/>
      <c r="F26" s="660"/>
      <c r="H26" s="526"/>
    </row>
    <row r="27" spans="1:14" x14ac:dyDescent="0.25">
      <c r="A27" s="59" t="s">
        <v>49</v>
      </c>
      <c r="B27" s="163">
        <v>7106797</v>
      </c>
      <c r="C27" s="74">
        <v>7067497</v>
      </c>
      <c r="D27" s="74">
        <f>D18</f>
        <v>7336616</v>
      </c>
      <c r="E27" s="614">
        <f>IFERROR(D27/B27," ")</f>
        <v>1.0323379153787564</v>
      </c>
      <c r="F27" s="623">
        <f>IFERROR(D27/C27," ")</f>
        <v>1.038078403146121</v>
      </c>
      <c r="G27" s="76"/>
      <c r="H27" s="527"/>
      <c r="I27" s="76"/>
      <c r="K27" t="s">
        <v>311</v>
      </c>
    </row>
    <row r="28" spans="1:14" x14ac:dyDescent="0.25">
      <c r="A28" s="55" t="s">
        <v>11</v>
      </c>
      <c r="B28" s="165">
        <v>267844</v>
      </c>
      <c r="C28" s="92">
        <v>219769</v>
      </c>
      <c r="D28" s="92">
        <f>Bevétel!E21</f>
        <v>532997</v>
      </c>
      <c r="E28" s="615">
        <f t="shared" ref="E28:E37" si="1">IFERROR(D28/B28," ")</f>
        <v>1.9899531070324517</v>
      </c>
      <c r="F28" s="624">
        <f t="shared" ref="F28:F37" si="2">IFERROR(D28/C28," ")</f>
        <v>2.425260159531144</v>
      </c>
      <c r="G28" s="76"/>
      <c r="H28" s="76"/>
    </row>
    <row r="29" spans="1:14" ht="16.5" thickBot="1" x14ac:dyDescent="0.3">
      <c r="A29" s="421" t="s">
        <v>50</v>
      </c>
      <c r="B29" s="422">
        <v>7371241</v>
      </c>
      <c r="C29" s="423">
        <v>7293046</v>
      </c>
      <c r="D29" s="423">
        <f>'Költség, ráford.'!H34</f>
        <v>7828841</v>
      </c>
      <c r="E29" s="616">
        <f t="shared" si="1"/>
        <v>1.0620790990282369</v>
      </c>
      <c r="F29" s="625">
        <f t="shared" si="2"/>
        <v>1.0734665597885986</v>
      </c>
      <c r="G29" s="76"/>
      <c r="H29" s="76"/>
      <c r="I29" s="76"/>
    </row>
    <row r="30" spans="1:14" ht="16.5" thickBot="1" x14ac:dyDescent="0.3">
      <c r="A30" s="62" t="s">
        <v>122</v>
      </c>
      <c r="B30" s="93">
        <v>3400</v>
      </c>
      <c r="C30" s="93">
        <v>-5780</v>
      </c>
      <c r="D30" s="93">
        <f t="shared" ref="D30" si="3">SUM(D27+D28-D29)</f>
        <v>40772</v>
      </c>
      <c r="E30" s="617">
        <f t="shared" si="1"/>
        <v>11.991764705882353</v>
      </c>
      <c r="F30" s="626">
        <f t="shared" si="2"/>
        <v>-7.0539792387543256</v>
      </c>
      <c r="G30" s="76"/>
      <c r="H30" s="76"/>
    </row>
    <row r="31" spans="1:14" x14ac:dyDescent="0.25">
      <c r="A31" s="61" t="s">
        <v>51</v>
      </c>
      <c r="B31" s="163">
        <v>5509</v>
      </c>
      <c r="C31" s="148">
        <v>6780</v>
      </c>
      <c r="D31" s="148">
        <f>Bevétel!E26</f>
        <v>2113</v>
      </c>
      <c r="E31" s="618">
        <f t="shared" si="1"/>
        <v>0.38355418406244329</v>
      </c>
      <c r="F31" s="627">
        <f t="shared" si="2"/>
        <v>0.31165191740412979</v>
      </c>
      <c r="G31" s="76"/>
      <c r="H31" s="76"/>
    </row>
    <row r="32" spans="1:14" s="26" customFormat="1" x14ac:dyDescent="0.25">
      <c r="A32" s="58" t="s">
        <v>12</v>
      </c>
      <c r="B32" s="166">
        <v>1476</v>
      </c>
      <c r="C32" s="44">
        <v>1000</v>
      </c>
      <c r="D32" s="149">
        <f>'Költség, ráford.'!H35</f>
        <v>1382</v>
      </c>
      <c r="E32" s="619">
        <f t="shared" si="1"/>
        <v>0.93631436314363148</v>
      </c>
      <c r="F32" s="264">
        <f t="shared" si="2"/>
        <v>1.3819999999999999</v>
      </c>
      <c r="G32" s="76"/>
      <c r="H32" s="151"/>
    </row>
    <row r="33" spans="1:9" s="26" customFormat="1" ht="16.5" thickBot="1" x14ac:dyDescent="0.3">
      <c r="A33" s="60" t="s">
        <v>52</v>
      </c>
      <c r="B33" s="167">
        <v>4033</v>
      </c>
      <c r="C33" s="94">
        <v>5780</v>
      </c>
      <c r="D33" s="94">
        <f t="shared" ref="D33" si="4">SUM(D31-D32)</f>
        <v>731</v>
      </c>
      <c r="E33" s="620">
        <f t="shared" si="1"/>
        <v>0.18125464914455741</v>
      </c>
      <c r="F33" s="628">
        <f t="shared" si="2"/>
        <v>0.12647058823529411</v>
      </c>
      <c r="G33" s="76"/>
      <c r="H33" s="151"/>
    </row>
    <row r="34" spans="1:9" s="26" customFormat="1" ht="16.5" thickBot="1" x14ac:dyDescent="0.3">
      <c r="A34" s="106" t="s">
        <v>109</v>
      </c>
      <c r="B34" s="88">
        <v>7433</v>
      </c>
      <c r="C34" s="88">
        <v>0</v>
      </c>
      <c r="D34" s="88">
        <f t="shared" ref="D34" si="5">SUM(D30+D33)</f>
        <v>41503</v>
      </c>
      <c r="E34" s="621">
        <f t="shared" si="1"/>
        <v>5.5836136149603117</v>
      </c>
      <c r="F34" s="629" t="str">
        <f t="shared" si="2"/>
        <v xml:space="preserve"> </v>
      </c>
      <c r="G34" s="76"/>
      <c r="H34" s="151"/>
    </row>
    <row r="35" spans="1:9" ht="16.5" thickBot="1" x14ac:dyDescent="0.3">
      <c r="A35" s="150" t="s">
        <v>53</v>
      </c>
      <c r="B35" s="164">
        <v>7433</v>
      </c>
      <c r="C35" s="105">
        <v>0</v>
      </c>
      <c r="D35" s="105">
        <f t="shared" ref="D35" si="6">D34</f>
        <v>41503</v>
      </c>
      <c r="E35" s="617">
        <f t="shared" si="1"/>
        <v>5.5836136149603117</v>
      </c>
      <c r="F35" s="626" t="str">
        <f t="shared" si="2"/>
        <v xml:space="preserve"> </v>
      </c>
      <c r="G35" s="76" t="s">
        <v>121</v>
      </c>
      <c r="H35" s="76"/>
    </row>
    <row r="36" spans="1:9" s="27" customFormat="1" ht="16.5" thickBot="1" x14ac:dyDescent="0.3">
      <c r="A36" s="86" t="s">
        <v>119</v>
      </c>
      <c r="B36" s="168">
        <v>5486</v>
      </c>
      <c r="C36" s="87"/>
      <c r="D36" s="168">
        <v>7544</v>
      </c>
      <c r="E36" s="584">
        <f t="shared" si="1"/>
        <v>1.3751367116296027</v>
      </c>
      <c r="F36" s="630" t="str">
        <f t="shared" si="2"/>
        <v xml:space="preserve"> </v>
      </c>
      <c r="G36" s="76"/>
      <c r="H36" s="180"/>
    </row>
    <row r="37" spans="1:9" s="27" customFormat="1" ht="16.5" thickBot="1" x14ac:dyDescent="0.3">
      <c r="A37" s="96" t="s">
        <v>129</v>
      </c>
      <c r="B37" s="97">
        <v>1947</v>
      </c>
      <c r="C37" s="97">
        <v>0</v>
      </c>
      <c r="D37" s="97">
        <v>33959</v>
      </c>
      <c r="E37" s="622">
        <f t="shared" si="1"/>
        <v>17.4417051874679</v>
      </c>
      <c r="F37" s="631" t="str">
        <f t="shared" si="2"/>
        <v xml:space="preserve"> </v>
      </c>
      <c r="H37" s="180"/>
      <c r="I37" s="180"/>
    </row>
    <row r="38" spans="1:9" x14ac:dyDescent="0.25">
      <c r="H38" s="76"/>
    </row>
    <row r="39" spans="1:9" x14ac:dyDescent="0.25">
      <c r="A39" s="169"/>
      <c r="B39" s="76"/>
      <c r="C39" s="169"/>
      <c r="D39" s="75"/>
      <c r="H39" s="76"/>
    </row>
    <row r="40" spans="1:9" x14ac:dyDescent="0.25">
      <c r="A40" s="49"/>
      <c r="B40" s="170"/>
      <c r="C40" s="170"/>
      <c r="D40" s="76"/>
      <c r="H40" s="76"/>
    </row>
    <row r="41" spans="1:9" x14ac:dyDescent="0.25">
      <c r="A41" s="181"/>
      <c r="B41" s="171"/>
      <c r="C41" s="171"/>
      <c r="H41" s="76"/>
    </row>
    <row r="42" spans="1:9" x14ac:dyDescent="0.25">
      <c r="A42" s="172"/>
      <c r="B42" s="172"/>
      <c r="C42" s="172"/>
      <c r="H42" s="76"/>
    </row>
    <row r="43" spans="1:9" x14ac:dyDescent="0.25">
      <c r="A43" s="49"/>
      <c r="B43" s="170"/>
      <c r="C43" s="170"/>
      <c r="D43" s="76"/>
    </row>
    <row r="44" spans="1:9" x14ac:dyDescent="0.25">
      <c r="A44" s="181"/>
      <c r="B44" s="171"/>
      <c r="C44" s="171"/>
    </row>
    <row r="45" spans="1:9" x14ac:dyDescent="0.25">
      <c r="A45" s="49"/>
      <c r="B45" s="170"/>
      <c r="C45" s="170"/>
    </row>
    <row r="46" spans="1:9" x14ac:dyDescent="0.25">
      <c r="A46" s="181"/>
      <c r="B46" s="173"/>
      <c r="C46" s="173"/>
    </row>
    <row r="47" spans="1:9" x14ac:dyDescent="0.25">
      <c r="A47" s="23"/>
      <c r="B47" s="23"/>
      <c r="C47" s="23"/>
    </row>
    <row r="48" spans="1:9" x14ac:dyDescent="0.25">
      <c r="A48" s="23"/>
      <c r="B48" s="23"/>
      <c r="C48" s="23"/>
    </row>
  </sheetData>
  <mergeCells count="16">
    <mergeCell ref="F25:F26"/>
    <mergeCell ref="A25:A26"/>
    <mergeCell ref="B25:B26"/>
    <mergeCell ref="C25:C26"/>
    <mergeCell ref="E25:E26"/>
    <mergeCell ref="D25:D26"/>
    <mergeCell ref="A3:F3"/>
    <mergeCell ref="A22:F22"/>
    <mergeCell ref="A23:F23"/>
    <mergeCell ref="A4:F4"/>
    <mergeCell ref="A6:A7"/>
    <mergeCell ref="B6:B7"/>
    <mergeCell ref="C6:C7"/>
    <mergeCell ref="E6:E7"/>
    <mergeCell ref="F6:F7"/>
    <mergeCell ref="D6:D7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83" orientation="portrait" r:id="rId1"/>
  <headerFooter alignWithMargins="0">
    <oddHeader>&amp;L&amp;10VASIVÍZ ZRt.&amp;R&amp;10 2018. április 19.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pageSetUpPr fitToPage="1"/>
  </sheetPr>
  <dimension ref="A3:H38"/>
  <sheetViews>
    <sheetView topLeftCell="B1" zoomScaleNormal="100" workbookViewId="0">
      <selection activeCell="K33" sqref="K33"/>
    </sheetView>
  </sheetViews>
  <sheetFormatPr defaultColWidth="9" defaultRowHeight="15.75" x14ac:dyDescent="0.25"/>
  <cols>
    <col min="1" max="1" width="7.375" style="6" hidden="1" customWidth="1"/>
    <col min="2" max="2" width="43.375" style="6" customWidth="1"/>
    <col min="3" max="3" width="11.625" style="6" customWidth="1"/>
    <col min="4" max="4" width="9.875" style="6" customWidth="1"/>
    <col min="5" max="5" width="11.375" style="6" customWidth="1"/>
    <col min="6" max="6" width="12" style="6" customWidth="1"/>
    <col min="7" max="7" width="12.125" style="6" customWidth="1"/>
    <col min="8" max="8" width="9.625" style="6" bestFit="1" customWidth="1"/>
    <col min="9" max="16384" width="9" style="6"/>
  </cols>
  <sheetData>
    <row r="3" spans="1:8" s="9" customFormat="1" ht="20.25" x14ac:dyDescent="0.3">
      <c r="B3" s="662" t="s">
        <v>144</v>
      </c>
      <c r="C3" s="662"/>
      <c r="D3" s="662"/>
      <c r="E3" s="662"/>
      <c r="F3" s="662"/>
      <c r="G3" s="662"/>
    </row>
    <row r="4" spans="1:8" s="9" customFormat="1" ht="20.25" x14ac:dyDescent="0.3">
      <c r="B4" s="661" t="str">
        <f>Mennyiség!A4</f>
        <v>2017. év</v>
      </c>
      <c r="C4" s="661"/>
      <c r="D4" s="661"/>
      <c r="E4" s="661"/>
      <c r="F4" s="661"/>
      <c r="G4" s="661"/>
    </row>
    <row r="5" spans="1:8" s="9" customFormat="1" ht="21" thickBot="1" x14ac:dyDescent="0.35">
      <c r="B5" s="79"/>
      <c r="C5" s="162"/>
      <c r="D5" s="78"/>
      <c r="E5" s="104"/>
      <c r="F5" s="197"/>
      <c r="G5" s="197" t="s">
        <v>46</v>
      </c>
    </row>
    <row r="6" spans="1:8" ht="34.5" customHeight="1" x14ac:dyDescent="0.25">
      <c r="A6" s="157" t="s">
        <v>124</v>
      </c>
      <c r="B6" s="663" t="s">
        <v>0</v>
      </c>
      <c r="C6" s="665" t="s">
        <v>316</v>
      </c>
      <c r="D6" s="665" t="s">
        <v>303</v>
      </c>
      <c r="E6" s="665" t="s">
        <v>313</v>
      </c>
      <c r="F6" s="665" t="s">
        <v>278</v>
      </c>
      <c r="G6" s="667" t="s">
        <v>149</v>
      </c>
      <c r="H6" s="91"/>
    </row>
    <row r="7" spans="1:8" ht="16.5" thickBot="1" x14ac:dyDescent="0.3">
      <c r="A7" s="157"/>
      <c r="B7" s="664"/>
      <c r="C7" s="666"/>
      <c r="D7" s="666"/>
      <c r="E7" s="666"/>
      <c r="F7" s="666"/>
      <c r="G7" s="668"/>
      <c r="H7" s="91"/>
    </row>
    <row r="8" spans="1:8" x14ac:dyDescent="0.25">
      <c r="A8" s="6">
        <v>9111</v>
      </c>
      <c r="B8" s="429" t="s">
        <v>13</v>
      </c>
      <c r="C8" s="74">
        <v>2842774</v>
      </c>
      <c r="D8" s="74">
        <v>2842474</v>
      </c>
      <c r="E8" s="430">
        <v>2913698</v>
      </c>
      <c r="F8" s="558">
        <v>1.0249488703639473</v>
      </c>
      <c r="G8" s="604">
        <v>1.0250570453766683</v>
      </c>
    </row>
    <row r="9" spans="1:8" x14ac:dyDescent="0.25">
      <c r="A9" s="6">
        <v>9112</v>
      </c>
      <c r="B9" s="158" t="s">
        <v>15</v>
      </c>
      <c r="C9" s="92">
        <v>3139827</v>
      </c>
      <c r="D9" s="92">
        <v>3126611</v>
      </c>
      <c r="E9" s="5">
        <v>3186181</v>
      </c>
      <c r="F9" s="184">
        <v>1.014763233770523</v>
      </c>
      <c r="G9" s="363">
        <v>1.0190525780149817</v>
      </c>
    </row>
    <row r="10" spans="1:8" s="123" customFormat="1" x14ac:dyDescent="0.25">
      <c r="A10" s="123">
        <v>911</v>
      </c>
      <c r="B10" s="159" t="s">
        <v>90</v>
      </c>
      <c r="C10" s="124">
        <v>5982601</v>
      </c>
      <c r="D10" s="124">
        <v>5969085</v>
      </c>
      <c r="E10" s="124">
        <v>6099879</v>
      </c>
      <c r="F10" s="424">
        <v>1.0196031792860665</v>
      </c>
      <c r="G10" s="605">
        <v>1.0219119010702646</v>
      </c>
    </row>
    <row r="11" spans="1:8" x14ac:dyDescent="0.25">
      <c r="A11" s="91">
        <v>9123</v>
      </c>
      <c r="B11" s="158" t="s">
        <v>14</v>
      </c>
      <c r="C11" s="92">
        <v>6973</v>
      </c>
      <c r="D11" s="92">
        <v>6800</v>
      </c>
      <c r="E11" s="5">
        <v>8409</v>
      </c>
      <c r="F11" s="184">
        <v>1.2059371862899757</v>
      </c>
      <c r="G11" s="363">
        <v>1.2366176470588235</v>
      </c>
    </row>
    <row r="12" spans="1:8" x14ac:dyDescent="0.25">
      <c r="A12" s="91">
        <v>9121</v>
      </c>
      <c r="B12" s="158" t="s">
        <v>105</v>
      </c>
      <c r="C12" s="92">
        <v>51300</v>
      </c>
      <c r="D12" s="92">
        <v>115000</v>
      </c>
      <c r="E12" s="5">
        <v>101027</v>
      </c>
      <c r="F12" s="184">
        <v>1.9693372319688109</v>
      </c>
      <c r="G12" s="363">
        <v>0.87849565217391301</v>
      </c>
    </row>
    <row r="13" spans="1:8" x14ac:dyDescent="0.25">
      <c r="A13" s="6">
        <v>9122</v>
      </c>
      <c r="B13" s="158" t="s">
        <v>16</v>
      </c>
      <c r="C13" s="92">
        <v>857021</v>
      </c>
      <c r="D13" s="92">
        <v>827539</v>
      </c>
      <c r="E13" s="5">
        <v>859382</v>
      </c>
      <c r="F13" s="184">
        <v>1.0027548916537634</v>
      </c>
      <c r="G13" s="363">
        <v>1.0384791532483666</v>
      </c>
    </row>
    <row r="14" spans="1:8" s="1" customFormat="1" ht="12.75" x14ac:dyDescent="0.2">
      <c r="B14" s="63" t="s">
        <v>88</v>
      </c>
      <c r="C14" s="425">
        <v>690213</v>
      </c>
      <c r="D14" s="425">
        <v>725694</v>
      </c>
      <c r="E14" s="64">
        <v>563416</v>
      </c>
      <c r="F14" s="198">
        <v>0.81629294145430464</v>
      </c>
      <c r="G14" s="529">
        <v>0.77638233194707407</v>
      </c>
    </row>
    <row r="15" spans="1:8" s="1" customFormat="1" ht="12.75" x14ac:dyDescent="0.2">
      <c r="B15" s="63" t="s">
        <v>89</v>
      </c>
      <c r="C15" s="425">
        <v>166808</v>
      </c>
      <c r="D15" s="425">
        <v>101845</v>
      </c>
      <c r="E15" s="64">
        <v>295966</v>
      </c>
      <c r="F15" s="198">
        <v>1.7742914008920436</v>
      </c>
      <c r="G15" s="529">
        <v>2.9060434974716483</v>
      </c>
    </row>
    <row r="16" spans="1:8" x14ac:dyDescent="0.25">
      <c r="A16" s="6">
        <v>9124</v>
      </c>
      <c r="B16" s="158" t="s">
        <v>103</v>
      </c>
      <c r="C16" s="92">
        <v>69627</v>
      </c>
      <c r="D16" s="92">
        <v>86912</v>
      </c>
      <c r="E16" s="5">
        <v>105738</v>
      </c>
      <c r="F16" s="184">
        <v>1.518635012279719</v>
      </c>
      <c r="G16" s="363">
        <v>1.2166099042709868</v>
      </c>
    </row>
    <row r="17" spans="1:8" x14ac:dyDescent="0.25">
      <c r="A17" s="6">
        <v>9125</v>
      </c>
      <c r="B17" s="158" t="s">
        <v>85</v>
      </c>
      <c r="C17" s="92">
        <v>72478</v>
      </c>
      <c r="D17" s="92">
        <v>80385</v>
      </c>
      <c r="E17" s="5">
        <v>97046</v>
      </c>
      <c r="F17" s="184">
        <v>1.3389718259333867</v>
      </c>
      <c r="G17" s="363">
        <v>1.2072650370093923</v>
      </c>
    </row>
    <row r="18" spans="1:8" s="123" customFormat="1" ht="18.75" customHeight="1" x14ac:dyDescent="0.25">
      <c r="A18" s="123">
        <v>912</v>
      </c>
      <c r="B18" s="159" t="s">
        <v>91</v>
      </c>
      <c r="C18" s="426">
        <v>1057399</v>
      </c>
      <c r="D18" s="426">
        <v>1116636</v>
      </c>
      <c r="E18" s="125">
        <v>1171602</v>
      </c>
      <c r="F18" s="424">
        <v>1.1080036958612596</v>
      </c>
      <c r="G18" s="605">
        <v>1.0492246354228236</v>
      </c>
    </row>
    <row r="19" spans="1:8" s="126" customFormat="1" x14ac:dyDescent="0.25">
      <c r="B19" s="160" t="s">
        <v>2</v>
      </c>
      <c r="C19" s="127">
        <v>7040000</v>
      </c>
      <c r="D19" s="127">
        <v>7085721</v>
      </c>
      <c r="E19" s="127">
        <v>7271481</v>
      </c>
      <c r="F19" s="427">
        <v>1.0328808238636364</v>
      </c>
      <c r="G19" s="606">
        <v>1.0262161041903852</v>
      </c>
      <c r="H19" s="128"/>
    </row>
    <row r="20" spans="1:8" s="126" customFormat="1" x14ac:dyDescent="0.25">
      <c r="A20" s="126">
        <v>93</v>
      </c>
      <c r="B20" s="160" t="s">
        <v>4</v>
      </c>
      <c r="C20" s="428">
        <v>11661</v>
      </c>
      <c r="D20" s="428">
        <v>10300</v>
      </c>
      <c r="E20" s="152">
        <v>19548</v>
      </c>
      <c r="F20" s="427">
        <v>1.6763570877283251</v>
      </c>
      <c r="G20" s="606">
        <v>1.8978640776699029</v>
      </c>
    </row>
    <row r="21" spans="1:8" s="126" customFormat="1" x14ac:dyDescent="0.25">
      <c r="A21" s="126">
        <v>96</v>
      </c>
      <c r="B21" s="160" t="s">
        <v>11</v>
      </c>
      <c r="C21" s="428">
        <v>267844</v>
      </c>
      <c r="D21" s="428">
        <v>219769</v>
      </c>
      <c r="E21" s="127">
        <v>532997</v>
      </c>
      <c r="F21" s="427">
        <v>1.9899531070324517</v>
      </c>
      <c r="G21" s="606">
        <v>2.425260159531144</v>
      </c>
    </row>
    <row r="22" spans="1:8" s="129" customFormat="1" ht="12.75" x14ac:dyDescent="0.2">
      <c r="B22" s="63" t="s">
        <v>108</v>
      </c>
      <c r="C22" s="425">
        <v>1133</v>
      </c>
      <c r="D22" s="425">
        <v>0</v>
      </c>
      <c r="E22" s="64">
        <v>326</v>
      </c>
      <c r="F22" s="198">
        <v>0.28773168578993824</v>
      </c>
      <c r="G22" s="529" t="s">
        <v>118</v>
      </c>
    </row>
    <row r="23" spans="1:8" s="129" customFormat="1" ht="12.75" x14ac:dyDescent="0.2">
      <c r="B23" s="559" t="s">
        <v>148</v>
      </c>
      <c r="C23" s="560">
        <v>82177</v>
      </c>
      <c r="D23" s="560">
        <v>56269</v>
      </c>
      <c r="E23" s="560">
        <v>318014</v>
      </c>
      <c r="F23" s="561">
        <v>3.8698662642831936</v>
      </c>
      <c r="G23" s="607">
        <v>5.6516732126037423</v>
      </c>
    </row>
    <row r="24" spans="1:8" s="129" customFormat="1" ht="13.5" thickBot="1" x14ac:dyDescent="0.25">
      <c r="B24" s="559" t="s">
        <v>301</v>
      </c>
      <c r="C24" s="562">
        <v>90000</v>
      </c>
      <c r="D24" s="562">
        <v>90000</v>
      </c>
      <c r="E24" s="560">
        <v>90000</v>
      </c>
      <c r="F24" s="561">
        <v>1</v>
      </c>
      <c r="G24" s="607">
        <v>1</v>
      </c>
    </row>
    <row r="25" spans="1:8" s="11" customFormat="1" ht="16.5" thickBot="1" x14ac:dyDescent="0.3">
      <c r="B25" s="130" t="s">
        <v>17</v>
      </c>
      <c r="C25" s="175">
        <v>7319505</v>
      </c>
      <c r="D25" s="175">
        <v>7315790</v>
      </c>
      <c r="E25" s="131">
        <v>7824026</v>
      </c>
      <c r="F25" s="199">
        <v>1.0689282950144852</v>
      </c>
      <c r="G25" s="153">
        <v>1.069471102915748</v>
      </c>
    </row>
    <row r="26" spans="1:8" s="10" customFormat="1" ht="16.5" thickBot="1" x14ac:dyDescent="0.3">
      <c r="B26" s="132" t="s">
        <v>18</v>
      </c>
      <c r="C26" s="174">
        <v>5509</v>
      </c>
      <c r="D26" s="174">
        <v>6780</v>
      </c>
      <c r="E26" s="133">
        <v>2113</v>
      </c>
      <c r="F26" s="196">
        <v>0.38355418406244329</v>
      </c>
      <c r="G26" s="608">
        <v>0.31165191740412979</v>
      </c>
    </row>
    <row r="27" spans="1:8" s="11" customFormat="1" ht="16.5" thickBot="1" x14ac:dyDescent="0.3">
      <c r="B27" s="130" t="s">
        <v>106</v>
      </c>
      <c r="C27" s="175">
        <v>7325014</v>
      </c>
      <c r="D27" s="175">
        <v>7322570</v>
      </c>
      <c r="E27" s="131">
        <v>7826139</v>
      </c>
      <c r="F27" s="199">
        <v>1.0684128385283633</v>
      </c>
      <c r="G27" s="153">
        <v>1.0687694347749492</v>
      </c>
    </row>
    <row r="28" spans="1:8" ht="34.5" customHeight="1" thickBot="1" x14ac:dyDescent="0.3">
      <c r="B28" s="134" t="s">
        <v>19</v>
      </c>
      <c r="C28" s="175">
        <v>7325014</v>
      </c>
      <c r="D28" s="175">
        <v>7322570</v>
      </c>
      <c r="E28" s="131">
        <v>7826139</v>
      </c>
      <c r="F28" s="200">
        <v>1.0684128385283633</v>
      </c>
      <c r="G28" s="609">
        <v>1.0687694347749492</v>
      </c>
      <c r="H28" s="75"/>
    </row>
    <row r="29" spans="1:8" x14ac:dyDescent="0.25">
      <c r="B29" s="20"/>
      <c r="C29" s="20"/>
      <c r="E29" s="75"/>
    </row>
    <row r="30" spans="1:8" x14ac:dyDescent="0.25">
      <c r="B30" s="65"/>
      <c r="C30" s="65"/>
    </row>
    <row r="31" spans="1:8" x14ac:dyDescent="0.25">
      <c r="B31" s="65"/>
      <c r="C31" s="65"/>
    </row>
    <row r="38" spans="4:4" x14ac:dyDescent="0.25">
      <c r="D38" s="6" t="s">
        <v>118</v>
      </c>
    </row>
  </sheetData>
  <mergeCells count="8">
    <mergeCell ref="B4:G4"/>
    <mergeCell ref="B3:G3"/>
    <mergeCell ref="B6:B7"/>
    <mergeCell ref="C6:C7"/>
    <mergeCell ref="D6:D7"/>
    <mergeCell ref="F6:F7"/>
    <mergeCell ref="G6:G7"/>
    <mergeCell ref="E6:E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 alignWithMargins="0">
    <oddHeader>&amp;L&amp;10VASIVÍZ ZRt.&amp;R&amp;10 2018. április 19.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pageSetUpPr fitToPage="1"/>
  </sheetPr>
  <dimension ref="A3:R50"/>
  <sheetViews>
    <sheetView zoomScale="95" zoomScaleNormal="95" workbookViewId="0">
      <selection activeCell="K33" sqref="K33"/>
    </sheetView>
  </sheetViews>
  <sheetFormatPr defaultColWidth="9" defaultRowHeight="15.75" x14ac:dyDescent="0.25"/>
  <cols>
    <col min="1" max="1" width="0.125" style="7" customWidth="1"/>
    <col min="2" max="2" width="5.125" style="7" bestFit="1" customWidth="1"/>
    <col min="3" max="3" width="52.25" style="7" customWidth="1"/>
    <col min="4" max="4" width="9.5" style="7" customWidth="1"/>
    <col min="5" max="5" width="9" style="7" customWidth="1"/>
    <col min="6" max="6" width="9.875" style="13" bestFit="1" customWidth="1"/>
    <col min="7" max="7" width="8.25" style="13" bestFit="1" customWidth="1"/>
    <col min="8" max="8" width="9.875" style="13" bestFit="1" customWidth="1"/>
    <col min="9" max="9" width="8.25" style="13" customWidth="1"/>
    <col min="10" max="10" width="12.875" style="7" customWidth="1"/>
    <col min="11" max="11" width="13.25" style="7" customWidth="1"/>
    <col min="12" max="12" width="12.375" style="7" bestFit="1" customWidth="1"/>
    <col min="13" max="14" width="9" style="7"/>
    <col min="15" max="15" width="18.75" style="7" bestFit="1" customWidth="1"/>
    <col min="16" max="16384" width="9" style="7"/>
  </cols>
  <sheetData>
    <row r="3" spans="1:18" ht="20.25" x14ac:dyDescent="0.25">
      <c r="B3" s="670" t="s">
        <v>145</v>
      </c>
      <c r="C3" s="670"/>
      <c r="D3" s="670"/>
      <c r="E3" s="670"/>
      <c r="F3" s="670"/>
      <c r="G3" s="670"/>
      <c r="H3" s="670"/>
      <c r="I3" s="670"/>
      <c r="J3" s="670"/>
      <c r="K3" s="670"/>
    </row>
    <row r="4" spans="1:18" ht="20.25" x14ac:dyDescent="0.25">
      <c r="A4" s="109"/>
      <c r="B4" s="669" t="str">
        <f>Mennyiség!A4</f>
        <v>2017. év</v>
      </c>
      <c r="C4" s="669"/>
      <c r="D4" s="669"/>
      <c r="E4" s="669"/>
      <c r="F4" s="669"/>
      <c r="G4" s="669"/>
      <c r="H4" s="669"/>
      <c r="I4" s="669"/>
      <c r="J4" s="669"/>
      <c r="K4" s="669"/>
    </row>
    <row r="5" spans="1:18" s="84" customFormat="1" ht="16.5" thickBot="1" x14ac:dyDescent="0.3">
      <c r="B5" s="81"/>
      <c r="C5" s="82"/>
      <c r="D5" s="82"/>
      <c r="E5" s="82"/>
      <c r="F5" s="82"/>
      <c r="G5" s="82"/>
      <c r="H5" s="82"/>
      <c r="I5" s="82"/>
      <c r="J5" s="83"/>
      <c r="K5" s="207" t="s">
        <v>46</v>
      </c>
    </row>
    <row r="6" spans="1:18" ht="33" customHeight="1" x14ac:dyDescent="0.25">
      <c r="A6" s="157" t="s">
        <v>124</v>
      </c>
      <c r="B6" s="663" t="s">
        <v>45</v>
      </c>
      <c r="C6" s="671" t="s">
        <v>0</v>
      </c>
      <c r="D6" s="673" t="s">
        <v>316</v>
      </c>
      <c r="E6" s="674"/>
      <c r="F6" s="673" t="s">
        <v>303</v>
      </c>
      <c r="G6" s="674"/>
      <c r="H6" s="673" t="s">
        <v>313</v>
      </c>
      <c r="I6" s="674"/>
      <c r="J6" s="665" t="s">
        <v>278</v>
      </c>
      <c r="K6" s="667" t="s">
        <v>149</v>
      </c>
    </row>
    <row r="7" spans="1:18" ht="16.5" customHeight="1" thickBot="1" x14ac:dyDescent="0.3">
      <c r="A7" s="157"/>
      <c r="B7" s="664"/>
      <c r="C7" s="672"/>
      <c r="D7" s="675"/>
      <c r="E7" s="676"/>
      <c r="F7" s="675"/>
      <c r="G7" s="676"/>
      <c r="H7" s="675"/>
      <c r="I7" s="676"/>
      <c r="J7" s="666"/>
      <c r="K7" s="668"/>
    </row>
    <row r="8" spans="1:18" x14ac:dyDescent="0.25">
      <c r="A8" s="7">
        <v>511</v>
      </c>
      <c r="B8" s="114" t="s">
        <v>1</v>
      </c>
      <c r="C8" s="638" t="s">
        <v>20</v>
      </c>
      <c r="D8" s="176">
        <v>632162</v>
      </c>
      <c r="E8" s="176"/>
      <c r="F8" s="3">
        <v>663397</v>
      </c>
      <c r="G8" s="3"/>
      <c r="H8" s="121">
        <v>649601</v>
      </c>
      <c r="I8" s="212"/>
      <c r="J8" s="632">
        <v>1.0275862832628346</v>
      </c>
      <c r="K8" s="208">
        <v>0.97920400604766078</v>
      </c>
      <c r="L8" s="8"/>
      <c r="M8" s="8"/>
      <c r="N8" s="8"/>
      <c r="O8" s="8"/>
      <c r="P8" s="8"/>
      <c r="Q8" s="8"/>
      <c r="R8" s="8"/>
    </row>
    <row r="9" spans="1:18" x14ac:dyDescent="0.25">
      <c r="A9" s="7">
        <v>512</v>
      </c>
      <c r="B9" s="115" t="s">
        <v>3</v>
      </c>
      <c r="C9" s="639" t="s">
        <v>21</v>
      </c>
      <c r="D9" s="177">
        <v>667188</v>
      </c>
      <c r="E9" s="177"/>
      <c r="F9" s="4">
        <v>706823</v>
      </c>
      <c r="G9" s="4"/>
      <c r="H9" s="110">
        <v>662571</v>
      </c>
      <c r="I9" s="110"/>
      <c r="J9" s="632">
        <v>0.99307991150919983</v>
      </c>
      <c r="K9" s="208">
        <v>0.93739309558404293</v>
      </c>
      <c r="L9" s="8"/>
      <c r="M9" s="8"/>
    </row>
    <row r="10" spans="1:18" x14ac:dyDescent="0.25">
      <c r="A10" s="7">
        <v>5121</v>
      </c>
      <c r="B10" s="115"/>
      <c r="C10" s="639" t="s">
        <v>92</v>
      </c>
      <c r="D10" s="177"/>
      <c r="E10" s="177">
        <v>494162</v>
      </c>
      <c r="F10" s="4"/>
      <c r="G10" s="4">
        <v>519469</v>
      </c>
      <c r="H10" s="110"/>
      <c r="I10" s="111">
        <v>480119</v>
      </c>
      <c r="J10" s="633">
        <v>0.97158219369356613</v>
      </c>
      <c r="K10" s="209">
        <v>0.92424957023421994</v>
      </c>
      <c r="L10" s="8"/>
      <c r="M10" s="8"/>
    </row>
    <row r="11" spans="1:18" x14ac:dyDescent="0.25">
      <c r="A11" s="7">
        <v>5122</v>
      </c>
      <c r="B11" s="115"/>
      <c r="C11" s="639" t="s">
        <v>93</v>
      </c>
      <c r="D11" s="177"/>
      <c r="E11" s="177">
        <v>68193</v>
      </c>
      <c r="F11" s="4"/>
      <c r="G11" s="4">
        <v>82269</v>
      </c>
      <c r="H11" s="110"/>
      <c r="I11" s="111">
        <v>72547</v>
      </c>
      <c r="J11" s="633">
        <v>1.0638481955625945</v>
      </c>
      <c r="K11" s="209">
        <v>0.88182669049095042</v>
      </c>
      <c r="L11" s="8"/>
      <c r="M11" s="8"/>
    </row>
    <row r="12" spans="1:18" x14ac:dyDescent="0.25">
      <c r="A12" s="7">
        <v>5123</v>
      </c>
      <c r="B12" s="115"/>
      <c r="C12" s="639" t="s">
        <v>94</v>
      </c>
      <c r="D12" s="177"/>
      <c r="E12" s="177">
        <v>100947</v>
      </c>
      <c r="F12" s="4"/>
      <c r="G12" s="4">
        <v>101335</v>
      </c>
      <c r="H12" s="110"/>
      <c r="I12" s="111">
        <v>107060</v>
      </c>
      <c r="J12" s="633">
        <v>1.0605565296640811</v>
      </c>
      <c r="K12" s="209">
        <v>1.0564957813193863</v>
      </c>
      <c r="L12" s="8"/>
      <c r="M12" s="8"/>
    </row>
    <row r="13" spans="1:18" x14ac:dyDescent="0.25">
      <c r="A13" s="7">
        <v>5124</v>
      </c>
      <c r="B13" s="115"/>
      <c r="C13" s="639" t="s">
        <v>116</v>
      </c>
      <c r="D13" s="177"/>
      <c r="E13" s="177">
        <v>3886</v>
      </c>
      <c r="F13" s="4"/>
      <c r="G13" s="4">
        <v>3750</v>
      </c>
      <c r="H13" s="110"/>
      <c r="I13" s="111">
        <v>2845</v>
      </c>
      <c r="J13" s="633">
        <v>0.73211528564076167</v>
      </c>
      <c r="K13" s="209">
        <v>0.75866666666666671</v>
      </c>
      <c r="L13" s="8"/>
      <c r="M13" s="8"/>
    </row>
    <row r="14" spans="1:18" x14ac:dyDescent="0.25">
      <c r="A14" s="7">
        <v>52</v>
      </c>
      <c r="B14" s="115" t="s">
        <v>6</v>
      </c>
      <c r="C14" s="639" t="s">
        <v>22</v>
      </c>
      <c r="D14" s="177">
        <v>1998305</v>
      </c>
      <c r="E14" s="177"/>
      <c r="F14" s="4">
        <v>1835079</v>
      </c>
      <c r="G14" s="4"/>
      <c r="H14" s="110">
        <v>1956660</v>
      </c>
      <c r="I14" s="110"/>
      <c r="J14" s="632">
        <v>0.97915983796267336</v>
      </c>
      <c r="K14" s="208">
        <v>1.066253823404878</v>
      </c>
      <c r="L14" s="8"/>
      <c r="M14" s="8"/>
    </row>
    <row r="15" spans="1:18" x14ac:dyDescent="0.25">
      <c r="A15" s="7">
        <v>521</v>
      </c>
      <c r="B15" s="115"/>
      <c r="C15" s="639" t="s">
        <v>97</v>
      </c>
      <c r="D15" s="177"/>
      <c r="E15" s="177">
        <v>830726</v>
      </c>
      <c r="F15" s="4"/>
      <c r="G15" s="4">
        <v>834632</v>
      </c>
      <c r="H15" s="110"/>
      <c r="I15" s="111">
        <v>840733</v>
      </c>
      <c r="J15" s="633">
        <v>1.0120460898057844</v>
      </c>
      <c r="K15" s="209">
        <v>1.0073098083945979</v>
      </c>
      <c r="L15" s="8"/>
      <c r="M15" s="8"/>
    </row>
    <row r="16" spans="1:18" x14ac:dyDescent="0.25">
      <c r="A16" s="7">
        <v>522</v>
      </c>
      <c r="B16" s="115"/>
      <c r="C16" s="639" t="s">
        <v>95</v>
      </c>
      <c r="D16" s="177"/>
      <c r="E16" s="177">
        <v>123931</v>
      </c>
      <c r="F16" s="4"/>
      <c r="G16" s="4">
        <v>155000</v>
      </c>
      <c r="H16" s="110"/>
      <c r="I16" s="110">
        <v>147424</v>
      </c>
      <c r="J16" s="633">
        <v>1.1895651612590876</v>
      </c>
      <c r="K16" s="209">
        <v>0.95112258064516131</v>
      </c>
      <c r="L16" s="8"/>
      <c r="M16" s="8"/>
    </row>
    <row r="17" spans="1:13" x14ac:dyDescent="0.25">
      <c r="A17" s="7">
        <v>5231</v>
      </c>
      <c r="B17" s="115"/>
      <c r="C17" s="639" t="s">
        <v>96</v>
      </c>
      <c r="D17" s="177"/>
      <c r="E17" s="177">
        <v>136192</v>
      </c>
      <c r="F17" s="4"/>
      <c r="G17" s="4">
        <v>132000</v>
      </c>
      <c r="H17" s="110"/>
      <c r="I17" s="111">
        <v>131675</v>
      </c>
      <c r="J17" s="633">
        <v>0.96683358787593987</v>
      </c>
      <c r="K17" s="209">
        <v>0.99753787878787881</v>
      </c>
      <c r="L17" s="8"/>
      <c r="M17" s="8"/>
    </row>
    <row r="18" spans="1:13" x14ac:dyDescent="0.25">
      <c r="A18" s="7">
        <v>5232</v>
      </c>
      <c r="B18" s="115"/>
      <c r="C18" s="639" t="s">
        <v>98</v>
      </c>
      <c r="D18" s="177"/>
      <c r="E18" s="177">
        <v>86308</v>
      </c>
      <c r="F18" s="4"/>
      <c r="G18" s="4">
        <v>75200</v>
      </c>
      <c r="H18" s="110"/>
      <c r="I18" s="111">
        <v>89463</v>
      </c>
      <c r="J18" s="633">
        <v>1.0365551281457106</v>
      </c>
      <c r="K18" s="209">
        <v>1.1896675531914893</v>
      </c>
      <c r="L18" s="8"/>
      <c r="M18" s="8"/>
    </row>
    <row r="19" spans="1:13" x14ac:dyDescent="0.25">
      <c r="A19" s="7">
        <v>524</v>
      </c>
      <c r="B19" s="115"/>
      <c r="C19" s="639" t="s">
        <v>99</v>
      </c>
      <c r="D19" s="177"/>
      <c r="E19" s="177">
        <v>82175</v>
      </c>
      <c r="F19" s="4"/>
      <c r="G19" s="4">
        <v>82396</v>
      </c>
      <c r="H19" s="110"/>
      <c r="I19" s="110">
        <v>86973</v>
      </c>
      <c r="J19" s="633">
        <v>1.0583875874657742</v>
      </c>
      <c r="K19" s="209">
        <v>1.0555488130491772</v>
      </c>
      <c r="L19" s="8"/>
      <c r="M19" s="8"/>
    </row>
    <row r="20" spans="1:13" x14ac:dyDescent="0.25">
      <c r="A20" s="7">
        <v>525</v>
      </c>
      <c r="B20" s="115"/>
      <c r="C20" s="639" t="s">
        <v>117</v>
      </c>
      <c r="D20" s="177"/>
      <c r="E20" s="177">
        <v>15114</v>
      </c>
      <c r="F20" s="4"/>
      <c r="G20" s="4">
        <v>15500</v>
      </c>
      <c r="H20" s="110"/>
      <c r="I20" s="110">
        <v>12273</v>
      </c>
      <c r="J20" s="633">
        <v>0.81202858277094081</v>
      </c>
      <c r="K20" s="209">
        <v>0.79180645161290319</v>
      </c>
      <c r="L20" s="8"/>
      <c r="M20" s="8"/>
    </row>
    <row r="21" spans="1:13" x14ac:dyDescent="0.25">
      <c r="A21" s="7">
        <v>526</v>
      </c>
      <c r="B21" s="115"/>
      <c r="C21" s="639" t="s">
        <v>100</v>
      </c>
      <c r="D21" s="177"/>
      <c r="E21" s="177">
        <v>723859</v>
      </c>
      <c r="F21" s="4"/>
      <c r="G21" s="4">
        <v>540351</v>
      </c>
      <c r="H21" s="110"/>
      <c r="I21" s="111">
        <v>648119</v>
      </c>
      <c r="J21" s="633">
        <v>0.89536636278612269</v>
      </c>
      <c r="K21" s="209">
        <v>1.1994407338933397</v>
      </c>
      <c r="L21" s="8"/>
      <c r="M21" s="8"/>
    </row>
    <row r="22" spans="1:13" x14ac:dyDescent="0.25">
      <c r="A22" s="7">
        <v>53</v>
      </c>
      <c r="B22" s="115" t="s">
        <v>7</v>
      </c>
      <c r="C22" s="639" t="s">
        <v>23</v>
      </c>
      <c r="D22" s="177">
        <v>257926</v>
      </c>
      <c r="E22" s="177"/>
      <c r="F22" s="4">
        <v>256203</v>
      </c>
      <c r="G22" s="4"/>
      <c r="H22" s="4">
        <v>258380</v>
      </c>
      <c r="I22" s="4"/>
      <c r="J22" s="632">
        <v>1.0017601947845507</v>
      </c>
      <c r="K22" s="208">
        <v>1.0084971682611055</v>
      </c>
      <c r="L22" s="8"/>
      <c r="M22" s="8"/>
    </row>
    <row r="23" spans="1:13" x14ac:dyDescent="0.25">
      <c r="A23" s="7">
        <v>812</v>
      </c>
      <c r="B23" s="116" t="s">
        <v>36</v>
      </c>
      <c r="C23" s="639" t="s">
        <v>24</v>
      </c>
      <c r="D23" s="177">
        <v>4839</v>
      </c>
      <c r="E23" s="177"/>
      <c r="F23" s="4">
        <v>1500</v>
      </c>
      <c r="G23" s="4"/>
      <c r="H23" s="111">
        <v>6433</v>
      </c>
      <c r="I23" s="4"/>
      <c r="J23" s="632">
        <v>1.3294069022525314</v>
      </c>
      <c r="K23" s="208">
        <v>4.2886666666666668</v>
      </c>
      <c r="L23" s="8"/>
      <c r="M23" s="8"/>
    </row>
    <row r="24" spans="1:13" s="431" customFormat="1" ht="31.5" x14ac:dyDescent="0.25">
      <c r="B24" s="117" t="s">
        <v>5</v>
      </c>
      <c r="C24" s="640" t="s">
        <v>322</v>
      </c>
      <c r="D24" s="178">
        <v>3560420</v>
      </c>
      <c r="E24" s="178"/>
      <c r="F24" s="432">
        <v>3463002</v>
      </c>
      <c r="G24" s="432"/>
      <c r="H24" s="432">
        <v>3533645</v>
      </c>
      <c r="I24" s="432"/>
      <c r="J24" s="634">
        <v>0.99247981979654087</v>
      </c>
      <c r="K24" s="564">
        <v>1.0203993529313584</v>
      </c>
      <c r="L24" s="433"/>
      <c r="M24" s="433"/>
    </row>
    <row r="25" spans="1:13" x14ac:dyDescent="0.25">
      <c r="B25" s="115" t="s">
        <v>25</v>
      </c>
      <c r="C25" s="639" t="s">
        <v>26</v>
      </c>
      <c r="D25" s="177">
        <v>1882124</v>
      </c>
      <c r="E25" s="177"/>
      <c r="F25" s="4">
        <v>2013967</v>
      </c>
      <c r="G25" s="4"/>
      <c r="H25" s="4">
        <v>2013352</v>
      </c>
      <c r="I25" s="4"/>
      <c r="J25" s="632">
        <v>1.0697233551030645</v>
      </c>
      <c r="K25" s="208">
        <v>0.99969463253370094</v>
      </c>
      <c r="L25" s="8"/>
      <c r="M25" s="8"/>
    </row>
    <row r="26" spans="1:13" x14ac:dyDescent="0.25">
      <c r="B26" s="115" t="s">
        <v>27</v>
      </c>
      <c r="C26" s="639" t="s">
        <v>28</v>
      </c>
      <c r="D26" s="177">
        <v>205837</v>
      </c>
      <c r="E26" s="177"/>
      <c r="F26" s="4">
        <v>209772</v>
      </c>
      <c r="G26" s="4"/>
      <c r="H26" s="4">
        <v>201621</v>
      </c>
      <c r="I26" s="4"/>
      <c r="J26" s="632">
        <v>0.97951777377245097</v>
      </c>
      <c r="K26" s="208">
        <v>0.96114352725816599</v>
      </c>
      <c r="L26" s="8"/>
      <c r="M26" s="8"/>
    </row>
    <row r="27" spans="1:13" x14ac:dyDescent="0.25">
      <c r="B27" s="115" t="s">
        <v>29</v>
      </c>
      <c r="C27" s="639" t="s">
        <v>30</v>
      </c>
      <c r="D27" s="177">
        <v>544108</v>
      </c>
      <c r="E27" s="177"/>
      <c r="F27" s="4">
        <v>490823</v>
      </c>
      <c r="G27" s="4"/>
      <c r="H27" s="4">
        <v>490906</v>
      </c>
      <c r="I27" s="4"/>
      <c r="J27" s="632">
        <v>0.902221617767061</v>
      </c>
      <c r="K27" s="208">
        <v>1.0001691037298579</v>
      </c>
      <c r="L27" s="8"/>
      <c r="M27" s="8"/>
    </row>
    <row r="28" spans="1:13" s="431" customFormat="1" ht="31.5" x14ac:dyDescent="0.25">
      <c r="B28" s="118" t="s">
        <v>8</v>
      </c>
      <c r="C28" s="640" t="s">
        <v>276</v>
      </c>
      <c r="D28" s="178">
        <v>2632069</v>
      </c>
      <c r="E28" s="178"/>
      <c r="F28" s="434">
        <v>2714562</v>
      </c>
      <c r="G28" s="434"/>
      <c r="H28" s="434">
        <v>2705879</v>
      </c>
      <c r="I28" s="434"/>
      <c r="J28" s="634">
        <v>1.0280425779111413</v>
      </c>
      <c r="K28" s="564">
        <v>0.99680132559138457</v>
      </c>
      <c r="L28" s="433"/>
      <c r="M28" s="433"/>
    </row>
    <row r="29" spans="1:13" s="431" customFormat="1" x14ac:dyDescent="0.25">
      <c r="B29" s="118" t="s">
        <v>9</v>
      </c>
      <c r="C29" s="640" t="s">
        <v>31</v>
      </c>
      <c r="D29" s="178">
        <v>431345</v>
      </c>
      <c r="E29" s="178"/>
      <c r="F29" s="434">
        <v>431646</v>
      </c>
      <c r="G29" s="434"/>
      <c r="H29" s="434">
        <v>435255</v>
      </c>
      <c r="I29" s="434"/>
      <c r="J29" s="634">
        <v>1.0090646698118675</v>
      </c>
      <c r="K29" s="564">
        <v>1.0083610180564628</v>
      </c>
      <c r="L29" s="433"/>
      <c r="M29" s="433"/>
    </row>
    <row r="30" spans="1:13" s="431" customFormat="1" x14ac:dyDescent="0.25">
      <c r="B30" s="118" t="s">
        <v>10</v>
      </c>
      <c r="C30" s="640" t="s">
        <v>32</v>
      </c>
      <c r="D30" s="178">
        <v>747407</v>
      </c>
      <c r="E30" s="178"/>
      <c r="F30" s="434">
        <v>683836</v>
      </c>
      <c r="G30" s="434"/>
      <c r="H30" s="434">
        <v>1154062</v>
      </c>
      <c r="I30" s="434"/>
      <c r="J30" s="634">
        <v>1.5440877594135458</v>
      </c>
      <c r="K30" s="564">
        <v>1.6876297825794488</v>
      </c>
      <c r="L30" s="433"/>
      <c r="M30" s="433"/>
    </row>
    <row r="31" spans="1:13" x14ac:dyDescent="0.25">
      <c r="B31" s="119"/>
      <c r="C31" s="641" t="s">
        <v>101</v>
      </c>
      <c r="D31" s="179"/>
      <c r="E31" s="179">
        <v>101968</v>
      </c>
      <c r="F31" s="4"/>
      <c r="G31" s="4">
        <v>102000</v>
      </c>
      <c r="H31" s="4"/>
      <c r="I31" s="4">
        <v>105561</v>
      </c>
      <c r="J31" s="633">
        <v>1.035236544798368</v>
      </c>
      <c r="K31" s="209">
        <v>1.0349117647058823</v>
      </c>
      <c r="L31" s="8"/>
      <c r="M31" s="8"/>
    </row>
    <row r="32" spans="1:13" x14ac:dyDescent="0.25">
      <c r="B32" s="120"/>
      <c r="C32" s="641" t="s">
        <v>104</v>
      </c>
      <c r="D32" s="179"/>
      <c r="E32" s="179">
        <v>407716</v>
      </c>
      <c r="F32" s="4"/>
      <c r="G32" s="4">
        <v>405400</v>
      </c>
      <c r="H32" s="4"/>
      <c r="I32" s="4">
        <v>406876</v>
      </c>
      <c r="J32" s="633">
        <v>0.99793974236968874</v>
      </c>
      <c r="K32" s="209">
        <v>1.0036408485446473</v>
      </c>
      <c r="L32" s="8"/>
      <c r="M32" s="8"/>
    </row>
    <row r="33" spans="2:15" ht="16.5" thickBot="1" x14ac:dyDescent="0.3">
      <c r="B33" s="120"/>
      <c r="C33" s="642" t="s">
        <v>147</v>
      </c>
      <c r="D33" s="611"/>
      <c r="E33" s="565">
        <v>86191</v>
      </c>
      <c r="F33" s="571"/>
      <c r="G33" s="563">
        <v>56269</v>
      </c>
      <c r="H33" s="566"/>
      <c r="I33" s="563">
        <v>354878</v>
      </c>
      <c r="J33" s="635">
        <f>+I33/E33</f>
        <v>4.1173440382406516</v>
      </c>
      <c r="K33" s="209">
        <f>+I33/G33</f>
        <v>6.306811921306581</v>
      </c>
      <c r="L33" s="8"/>
      <c r="M33" s="8"/>
    </row>
    <row r="34" spans="2:15" s="431" customFormat="1" ht="16.5" thickBot="1" x14ac:dyDescent="0.3">
      <c r="B34" s="135"/>
      <c r="C34" s="643" t="s">
        <v>110</v>
      </c>
      <c r="D34" s="570">
        <v>7371241</v>
      </c>
      <c r="E34" s="567"/>
      <c r="F34" s="437">
        <v>7293046</v>
      </c>
      <c r="G34" s="437"/>
      <c r="H34" s="437">
        <v>7828841</v>
      </c>
      <c r="I34" s="437"/>
      <c r="J34" s="636">
        <v>1.0620790990282369</v>
      </c>
      <c r="K34" s="211">
        <v>1.0734665597885986</v>
      </c>
      <c r="L34" s="433"/>
      <c r="M34" s="433"/>
      <c r="O34" s="436"/>
    </row>
    <row r="35" spans="2:15" s="431" customFormat="1" ht="16.5" thickBot="1" x14ac:dyDescent="0.3">
      <c r="B35" s="136" t="s">
        <v>33</v>
      </c>
      <c r="C35" s="644" t="s">
        <v>12</v>
      </c>
      <c r="D35" s="568">
        <v>1476</v>
      </c>
      <c r="E35" s="568"/>
      <c r="F35" s="437">
        <v>1000</v>
      </c>
      <c r="G35" s="437"/>
      <c r="H35" s="437">
        <v>1382</v>
      </c>
      <c r="I35" s="437"/>
      <c r="J35" s="636">
        <v>0.93631436314363148</v>
      </c>
      <c r="K35" s="211">
        <v>1.3819999999999999</v>
      </c>
      <c r="L35" s="433"/>
      <c r="M35" s="433"/>
    </row>
    <row r="36" spans="2:15" s="431" customFormat="1" ht="16.5" thickBot="1" x14ac:dyDescent="0.3">
      <c r="B36" s="135"/>
      <c r="C36" s="645" t="s">
        <v>107</v>
      </c>
      <c r="D36" s="175">
        <v>7372717</v>
      </c>
      <c r="E36" s="175"/>
      <c r="F36" s="437">
        <v>7294046</v>
      </c>
      <c r="G36" s="437"/>
      <c r="H36" s="437">
        <v>7830223</v>
      </c>
      <c r="I36" s="437"/>
      <c r="J36" s="636">
        <v>1.0620539212341935</v>
      </c>
      <c r="K36" s="211">
        <v>1.0735088591434712</v>
      </c>
      <c r="L36" s="433"/>
      <c r="M36" s="433"/>
    </row>
    <row r="37" spans="2:15" s="431" customFormat="1" ht="16.5" thickBot="1" x14ac:dyDescent="0.3">
      <c r="B37" s="135"/>
      <c r="C37" s="646" t="s">
        <v>34</v>
      </c>
      <c r="D37" s="569">
        <v>7372717</v>
      </c>
      <c r="E37" s="569"/>
      <c r="F37" s="435">
        <v>7294046</v>
      </c>
      <c r="G37" s="435"/>
      <c r="H37" s="435">
        <v>7830223</v>
      </c>
      <c r="I37" s="435"/>
      <c r="J37" s="637">
        <v>1.0620539212341935</v>
      </c>
      <c r="K37" s="211">
        <v>1.0735088591434712</v>
      </c>
      <c r="L37" s="433"/>
      <c r="M37" s="433"/>
    </row>
    <row r="38" spans="2:15" x14ac:dyDescent="0.2">
      <c r="B38" s="66"/>
      <c r="C38" s="8"/>
      <c r="D38" s="8"/>
      <c r="E38" s="8"/>
      <c r="H38" s="7"/>
      <c r="I38" s="7"/>
    </row>
    <row r="39" spans="2:15" s="68" customFormat="1" ht="15" x14ac:dyDescent="0.25">
      <c r="B39" s="65"/>
      <c r="C39" s="65"/>
      <c r="D39" s="65"/>
      <c r="E39" s="65"/>
      <c r="F39" s="67"/>
      <c r="G39" s="67"/>
      <c r="H39" s="67"/>
      <c r="I39" s="67"/>
    </row>
    <row r="40" spans="2:15" x14ac:dyDescent="0.25">
      <c r="B40" s="65"/>
      <c r="C40" s="14"/>
      <c r="D40" s="14"/>
      <c r="E40" s="14"/>
      <c r="H40" s="572"/>
    </row>
    <row r="41" spans="2:15" x14ac:dyDescent="0.25">
      <c r="C41" s="15"/>
      <c r="D41" s="15"/>
      <c r="E41" s="15"/>
    </row>
    <row r="42" spans="2:15" x14ac:dyDescent="0.25">
      <c r="C42" s="15"/>
      <c r="D42" s="15"/>
      <c r="E42" s="15"/>
    </row>
    <row r="43" spans="2:15" x14ac:dyDescent="0.25">
      <c r="C43" s="15"/>
      <c r="D43" s="15"/>
      <c r="E43" s="15"/>
    </row>
    <row r="44" spans="2:15" x14ac:dyDescent="0.25">
      <c r="C44" s="15"/>
      <c r="D44" s="15"/>
      <c r="E44" s="15"/>
    </row>
    <row r="45" spans="2:15" x14ac:dyDescent="0.25">
      <c r="C45" s="15"/>
      <c r="D45" s="15"/>
      <c r="E45" s="15"/>
    </row>
    <row r="46" spans="2:15" x14ac:dyDescent="0.25">
      <c r="C46" s="16"/>
      <c r="D46" s="16"/>
      <c r="E46" s="16"/>
    </row>
    <row r="47" spans="2:15" x14ac:dyDescent="0.25">
      <c r="C47" s="17"/>
      <c r="D47" s="17"/>
      <c r="E47" s="17"/>
    </row>
    <row r="48" spans="2:15" x14ac:dyDescent="0.25">
      <c r="C48" s="18"/>
      <c r="D48" s="18"/>
      <c r="E48" s="18"/>
    </row>
    <row r="49" spans="3:5" x14ac:dyDescent="0.25">
      <c r="C49" s="19"/>
      <c r="D49" s="19"/>
      <c r="E49" s="19"/>
    </row>
    <row r="50" spans="3:5" x14ac:dyDescent="0.25">
      <c r="C50" s="15"/>
      <c r="D50" s="15"/>
      <c r="E50" s="15"/>
    </row>
  </sheetData>
  <mergeCells count="9">
    <mergeCell ref="B4:K4"/>
    <mergeCell ref="B3:K3"/>
    <mergeCell ref="B6:B7"/>
    <mergeCell ref="C6:C7"/>
    <mergeCell ref="D6:E7"/>
    <mergeCell ref="F6:G7"/>
    <mergeCell ref="J6:J7"/>
    <mergeCell ref="K6:K7"/>
    <mergeCell ref="H6:I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>
    <oddHeader>&amp;L&amp;10VASIVÍZ ZRt.&amp;R&amp;10 2018. április 19.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2"/>
  <sheetViews>
    <sheetView zoomScale="90" zoomScaleNormal="90" workbookViewId="0">
      <selection activeCell="I23" sqref="I23"/>
    </sheetView>
  </sheetViews>
  <sheetFormatPr defaultColWidth="7" defaultRowHeight="15.75" x14ac:dyDescent="0.25"/>
  <cols>
    <col min="1" max="1" width="40.625" style="39" customWidth="1"/>
    <col min="2" max="3" width="11.75" style="103" customWidth="1"/>
    <col min="4" max="5" width="11.75" style="12" customWidth="1"/>
    <col min="6" max="6" width="11.75" style="100" customWidth="1"/>
    <col min="7" max="7" width="11.75" style="12" customWidth="1"/>
    <col min="8" max="8" width="12.875" style="12" customWidth="1"/>
    <col min="9" max="9" width="16.125" style="12" customWidth="1"/>
    <col min="10" max="10" width="8.875" style="12" bestFit="1" customWidth="1"/>
    <col min="11" max="12" width="7" style="12"/>
    <col min="13" max="13" width="15.875" style="12" customWidth="1"/>
    <col min="14" max="14" width="7" style="12"/>
    <col min="15" max="18" width="6.875" style="12" customWidth="1"/>
    <col min="19" max="16384" width="7" style="12"/>
  </cols>
  <sheetData>
    <row r="3" spans="1:9" s="52" customFormat="1" ht="18.75" x14ac:dyDescent="0.3">
      <c r="A3" s="677" t="s">
        <v>146</v>
      </c>
      <c r="B3" s="677"/>
      <c r="C3" s="677"/>
      <c r="D3" s="677"/>
      <c r="E3" s="677"/>
      <c r="F3" s="677"/>
      <c r="G3" s="677"/>
    </row>
    <row r="4" spans="1:9" s="52" customFormat="1" ht="18.75" x14ac:dyDescent="0.3">
      <c r="A4" s="677" t="str">
        <f>Mennyiség!A4</f>
        <v>2017. év</v>
      </c>
      <c r="B4" s="677"/>
      <c r="C4" s="677"/>
      <c r="D4" s="677"/>
      <c r="E4" s="677"/>
      <c r="F4" s="677"/>
      <c r="G4" s="677"/>
    </row>
    <row r="5" spans="1:9" ht="15" customHeight="1" x14ac:dyDescent="0.25">
      <c r="A5" s="98"/>
      <c r="B5" s="99"/>
      <c r="C5" s="99"/>
    </row>
    <row r="6" spans="1:9" ht="15" customHeight="1" thickBot="1" x14ac:dyDescent="0.3">
      <c r="A6" s="98"/>
      <c r="B6" s="99"/>
      <c r="C6" s="99"/>
      <c r="G6" s="100"/>
    </row>
    <row r="7" spans="1:9" ht="60" customHeight="1" x14ac:dyDescent="0.25">
      <c r="A7" s="213" t="s">
        <v>0</v>
      </c>
      <c r="B7" s="647" t="s">
        <v>126</v>
      </c>
      <c r="C7" s="647" t="s">
        <v>316</v>
      </c>
      <c r="D7" s="647" t="s">
        <v>303</v>
      </c>
      <c r="E7" s="647" t="s">
        <v>313</v>
      </c>
      <c r="F7" s="647" t="s">
        <v>278</v>
      </c>
      <c r="G7" s="648" t="s">
        <v>149</v>
      </c>
    </row>
    <row r="8" spans="1:9" s="51" customFormat="1" ht="19.5" customHeight="1" x14ac:dyDescent="0.25">
      <c r="A8" s="146" t="s">
        <v>54</v>
      </c>
      <c r="B8" s="145"/>
      <c r="C8" s="145"/>
      <c r="D8" s="53"/>
      <c r="E8" s="53"/>
      <c r="F8" s="408"/>
      <c r="G8" s="144"/>
    </row>
    <row r="9" spans="1:9" x14ac:dyDescent="0.25">
      <c r="A9" s="42" t="s">
        <v>55</v>
      </c>
      <c r="B9" s="43" t="s">
        <v>46</v>
      </c>
      <c r="C9" s="29">
        <v>9145</v>
      </c>
      <c r="D9" s="29">
        <v>3072</v>
      </c>
      <c r="E9" s="29">
        <v>2321</v>
      </c>
      <c r="F9" s="204">
        <v>0.25379989065062875</v>
      </c>
      <c r="G9" s="201">
        <v>0.75553385416666663</v>
      </c>
      <c r="H9" s="39"/>
      <c r="I9" s="39"/>
    </row>
    <row r="10" spans="1:9" x14ac:dyDescent="0.25">
      <c r="A10" s="42" t="s">
        <v>56</v>
      </c>
      <c r="B10" s="43" t="s">
        <v>46</v>
      </c>
      <c r="C10" s="29">
        <v>89578.267999999996</v>
      </c>
      <c r="D10" s="29">
        <v>87606</v>
      </c>
      <c r="E10" s="29">
        <v>97259</v>
      </c>
      <c r="F10" s="204">
        <v>1.0857432519235581</v>
      </c>
      <c r="G10" s="201">
        <v>1.1101865169052347</v>
      </c>
      <c r="H10" s="39"/>
      <c r="I10" s="39"/>
    </row>
    <row r="11" spans="1:9" x14ac:dyDescent="0.25">
      <c r="A11" s="42" t="s">
        <v>57</v>
      </c>
      <c r="B11" s="43" t="s">
        <v>46</v>
      </c>
      <c r="C11" s="29">
        <v>2114</v>
      </c>
      <c r="D11" s="29">
        <v>6787</v>
      </c>
      <c r="E11" s="29">
        <v>2563</v>
      </c>
      <c r="F11" s="204">
        <v>1.2123935666982024</v>
      </c>
      <c r="G11" s="201">
        <v>0.37763371150729336</v>
      </c>
      <c r="H11" s="39"/>
      <c r="I11" s="39"/>
    </row>
    <row r="12" spans="1:9" x14ac:dyDescent="0.25">
      <c r="A12" s="42" t="s">
        <v>58</v>
      </c>
      <c r="B12" s="43" t="s">
        <v>46</v>
      </c>
      <c r="C12" s="29">
        <v>63</v>
      </c>
      <c r="D12" s="29">
        <v>30</v>
      </c>
      <c r="E12" s="29">
        <v>451</v>
      </c>
      <c r="F12" s="204">
        <v>7.1587301587301591</v>
      </c>
      <c r="G12" s="201">
        <v>15.033333333333333</v>
      </c>
      <c r="H12" s="39"/>
      <c r="I12" s="39"/>
    </row>
    <row r="13" spans="1:9" x14ac:dyDescent="0.25">
      <c r="A13" s="42" t="s">
        <v>59</v>
      </c>
      <c r="B13" s="43" t="s">
        <v>46</v>
      </c>
      <c r="C13" s="29">
        <v>183544</v>
      </c>
      <c r="D13" s="29">
        <v>242414</v>
      </c>
      <c r="E13" s="29">
        <v>201676</v>
      </c>
      <c r="F13" s="204">
        <v>1.0987883014427058</v>
      </c>
      <c r="G13" s="201">
        <v>0.83194864983045536</v>
      </c>
      <c r="H13" s="39"/>
      <c r="I13" s="39"/>
    </row>
    <row r="14" spans="1:9" x14ac:dyDescent="0.25">
      <c r="A14" s="42" t="s">
        <v>60</v>
      </c>
      <c r="B14" s="43" t="s">
        <v>46</v>
      </c>
      <c r="C14" s="29">
        <v>283540</v>
      </c>
      <c r="D14" s="29">
        <v>263488</v>
      </c>
      <c r="E14" s="29">
        <v>264288</v>
      </c>
      <c r="F14" s="204">
        <v>0.93210129082316429</v>
      </c>
      <c r="G14" s="201">
        <v>1.003036191401506</v>
      </c>
      <c r="H14" s="39"/>
      <c r="I14" s="39"/>
    </row>
    <row r="15" spans="1:9" x14ac:dyDescent="0.25">
      <c r="A15" s="42" t="s">
        <v>61</v>
      </c>
      <c r="B15" s="43" t="s">
        <v>46</v>
      </c>
      <c r="C15" s="29">
        <v>55697</v>
      </c>
      <c r="D15" s="29">
        <v>50000</v>
      </c>
      <c r="E15" s="29">
        <v>73225</v>
      </c>
      <c r="F15" s="204">
        <v>1.3147027667558395</v>
      </c>
      <c r="G15" s="201">
        <v>1.4644999999999999</v>
      </c>
      <c r="H15" s="39"/>
      <c r="I15" s="39"/>
    </row>
    <row r="16" spans="1:9" ht="16.5" thickBot="1" x14ac:dyDescent="0.3">
      <c r="A16" s="143" t="s">
        <v>62</v>
      </c>
      <c r="B16" s="142" t="s">
        <v>46</v>
      </c>
      <c r="C16" s="141">
        <v>8481</v>
      </c>
      <c r="D16" s="141">
        <v>10000</v>
      </c>
      <c r="E16" s="141">
        <v>7818</v>
      </c>
      <c r="F16" s="205">
        <v>0.92182525645560665</v>
      </c>
      <c r="G16" s="202">
        <v>0.78180000000000005</v>
      </c>
      <c r="H16" s="39"/>
      <c r="I16" s="39"/>
    </row>
    <row r="17" spans="1:18" s="51" customFormat="1" ht="20.25" customHeight="1" thickBot="1" x14ac:dyDescent="0.3">
      <c r="A17" s="140" t="s">
        <v>63</v>
      </c>
      <c r="B17" s="139" t="s">
        <v>46</v>
      </c>
      <c r="C17" s="138">
        <v>632162.26799999992</v>
      </c>
      <c r="D17" s="138">
        <v>663397</v>
      </c>
      <c r="E17" s="138">
        <v>649601</v>
      </c>
      <c r="F17" s="206">
        <v>1.027585847626072</v>
      </c>
      <c r="G17" s="203">
        <v>0.97920400604766078</v>
      </c>
      <c r="H17" s="612"/>
      <c r="I17" s="311"/>
    </row>
    <row r="18" spans="1:18" ht="19.5" hidden="1" customHeight="1" x14ac:dyDescent="0.25">
      <c r="A18" s="449"/>
      <c r="B18" s="101"/>
      <c r="C18" s="156" t="e">
        <v>#REF!</v>
      </c>
      <c r="D18" s="95"/>
      <c r="E18" s="156">
        <v>649601</v>
      </c>
      <c r="F18" s="206" t="s">
        <v>118</v>
      </c>
      <c r="G18" s="203" t="s">
        <v>118</v>
      </c>
      <c r="H18" s="39"/>
      <c r="I18" s="39"/>
    </row>
    <row r="19" spans="1:18" x14ac:dyDescent="0.25">
      <c r="A19" s="409" t="s">
        <v>249</v>
      </c>
      <c r="B19" s="410"/>
      <c r="C19" s="410"/>
      <c r="D19" s="411"/>
      <c r="E19" s="410"/>
      <c r="F19" s="411" t="s">
        <v>118</v>
      </c>
      <c r="G19" s="528" t="s">
        <v>118</v>
      </c>
      <c r="H19" s="39"/>
      <c r="I19" s="39"/>
    </row>
    <row r="20" spans="1:18" s="102" customFormat="1" x14ac:dyDescent="0.25">
      <c r="A20" s="42" t="s">
        <v>250</v>
      </c>
      <c r="B20" s="43" t="s">
        <v>251</v>
      </c>
      <c r="C20" s="182">
        <v>19001</v>
      </c>
      <c r="D20" s="182">
        <v>17587</v>
      </c>
      <c r="E20" s="182">
        <v>19782</v>
      </c>
      <c r="F20" s="184">
        <v>1.0411030998368507</v>
      </c>
      <c r="G20" s="363">
        <v>1.124808096889748</v>
      </c>
      <c r="H20" s="39"/>
      <c r="I20" s="416"/>
    </row>
    <row r="21" spans="1:18" s="102" customFormat="1" x14ac:dyDescent="0.25">
      <c r="A21" s="412" t="s">
        <v>252</v>
      </c>
      <c r="B21" s="413" t="s">
        <v>251</v>
      </c>
      <c r="C21" s="414">
        <v>17162</v>
      </c>
      <c r="D21" s="414">
        <v>15937</v>
      </c>
      <c r="E21" s="414">
        <v>18248</v>
      </c>
      <c r="F21" s="198">
        <v>1.0632793380724856</v>
      </c>
      <c r="G21" s="529">
        <v>1.1450084708539876</v>
      </c>
      <c r="H21" s="39"/>
      <c r="I21" s="416"/>
    </row>
    <row r="22" spans="1:18" x14ac:dyDescent="0.25">
      <c r="A22" s="412" t="s">
        <v>253</v>
      </c>
      <c r="B22" s="413" t="s">
        <v>251</v>
      </c>
      <c r="C22" s="414">
        <v>1839</v>
      </c>
      <c r="D22" s="414">
        <v>1650</v>
      </c>
      <c r="E22" s="414">
        <v>1534</v>
      </c>
      <c r="F22" s="198">
        <v>0.8341489940184883</v>
      </c>
      <c r="G22" s="529">
        <v>0.92969696969696969</v>
      </c>
      <c r="H22" s="39"/>
      <c r="I22" s="39"/>
    </row>
    <row r="23" spans="1:18" x14ac:dyDescent="0.25">
      <c r="A23" s="42" t="s">
        <v>254</v>
      </c>
      <c r="B23" s="43" t="s">
        <v>262</v>
      </c>
      <c r="C23" s="182">
        <v>908</v>
      </c>
      <c r="D23" s="182">
        <v>750</v>
      </c>
      <c r="E23" s="182">
        <v>908</v>
      </c>
      <c r="F23" s="184">
        <v>1</v>
      </c>
      <c r="G23" s="363">
        <v>1.2106666666666666</v>
      </c>
      <c r="H23" s="39"/>
      <c r="I23" s="39"/>
    </row>
    <row r="24" spans="1:18" x14ac:dyDescent="0.25">
      <c r="A24" s="42" t="s">
        <v>255</v>
      </c>
      <c r="B24" s="43" t="s">
        <v>262</v>
      </c>
      <c r="C24" s="29">
        <v>616</v>
      </c>
      <c r="D24" s="29">
        <v>866</v>
      </c>
      <c r="E24" s="29">
        <v>849</v>
      </c>
      <c r="F24" s="184">
        <v>1.3782467532467533</v>
      </c>
      <c r="G24" s="363">
        <v>0.98036951501154734</v>
      </c>
      <c r="H24" s="39"/>
      <c r="I24" s="573"/>
    </row>
    <row r="25" spans="1:18" x14ac:dyDescent="0.25">
      <c r="A25" s="42" t="s">
        <v>256</v>
      </c>
      <c r="B25" s="43" t="s">
        <v>257</v>
      </c>
      <c r="C25" s="29">
        <v>25.032150000000001</v>
      </c>
      <c r="D25" s="29">
        <v>5</v>
      </c>
      <c r="E25" s="29">
        <v>22</v>
      </c>
      <c r="F25" s="184">
        <v>0.87886977347131578</v>
      </c>
      <c r="G25" s="363"/>
      <c r="H25" s="588"/>
      <c r="I25" s="39"/>
    </row>
    <row r="26" spans="1:18" x14ac:dyDescent="0.25">
      <c r="A26" s="42" t="s">
        <v>258</v>
      </c>
      <c r="B26" s="43" t="s">
        <v>257</v>
      </c>
      <c r="C26" s="599">
        <v>381.75679999999988</v>
      </c>
      <c r="D26" s="599">
        <v>313.5</v>
      </c>
      <c r="E26" s="599">
        <v>371.3</v>
      </c>
      <c r="F26" s="184">
        <v>0.97260873938591308</v>
      </c>
      <c r="G26" s="363">
        <v>1.1843700159489634</v>
      </c>
      <c r="H26" s="588"/>
      <c r="I26" s="417"/>
    </row>
    <row r="27" spans="1:18" x14ac:dyDescent="0.25">
      <c r="A27" s="42" t="s">
        <v>260</v>
      </c>
      <c r="B27" s="43" t="s">
        <v>263</v>
      </c>
      <c r="C27" s="182">
        <v>31</v>
      </c>
      <c r="D27" s="182">
        <v>36</v>
      </c>
      <c r="E27" s="182">
        <v>21</v>
      </c>
      <c r="F27" s="184" t="s">
        <v>118</v>
      </c>
      <c r="G27" s="363">
        <v>0.58333333333333337</v>
      </c>
      <c r="H27" s="39"/>
      <c r="I27" s="588"/>
      <c r="N27" s="12" t="s">
        <v>118</v>
      </c>
      <c r="R27" s="574"/>
    </row>
    <row r="28" spans="1:18" ht="16.5" thickBot="1" x14ac:dyDescent="0.3">
      <c r="A28" s="45" t="s">
        <v>261</v>
      </c>
      <c r="B28" s="46" t="s">
        <v>259</v>
      </c>
      <c r="C28" s="415">
        <v>10.36</v>
      </c>
      <c r="D28" s="415">
        <v>10.5</v>
      </c>
      <c r="E28" s="415">
        <v>7.7</v>
      </c>
      <c r="F28" s="187">
        <v>0.24838709677419354</v>
      </c>
      <c r="G28" s="530">
        <v>0.73333333333333339</v>
      </c>
    </row>
    <row r="29" spans="1:18" x14ac:dyDescent="0.25">
      <c r="A29" s="101"/>
      <c r="B29" s="155"/>
      <c r="D29" s="54"/>
      <c r="E29" s="54"/>
      <c r="F29" s="95"/>
    </row>
    <row r="32" spans="1:18" x14ac:dyDescent="0.25">
      <c r="B32" s="103" t="s">
        <v>118</v>
      </c>
    </row>
  </sheetData>
  <mergeCells count="2">
    <mergeCell ref="A4:G4"/>
    <mergeCell ref="A3:G3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&amp;L&amp;10VASIVÍZ ZRt.&amp;R&amp;10 2018. április 19.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8"/>
  <sheetViews>
    <sheetView zoomScale="90" zoomScaleNormal="90" workbookViewId="0">
      <selection activeCell="I23" sqref="I23"/>
    </sheetView>
  </sheetViews>
  <sheetFormatPr defaultColWidth="7" defaultRowHeight="15.75" x14ac:dyDescent="0.25"/>
  <cols>
    <col min="1" max="1" width="42.125" style="246" bestFit="1" customWidth="1"/>
    <col min="2" max="2" width="11.75" style="217" customWidth="1"/>
    <col min="3" max="3" width="11" style="217" customWidth="1"/>
    <col min="4" max="4" width="11.625" style="217" customWidth="1"/>
    <col min="5" max="5" width="11.875" style="217" customWidth="1"/>
    <col min="6" max="6" width="10.625" style="217" customWidth="1"/>
    <col min="7" max="8" width="11.5" style="217" customWidth="1"/>
    <col min="9" max="9" width="10.875" style="217" customWidth="1"/>
    <col min="10" max="10" width="11.625" style="217" customWidth="1"/>
    <col min="11" max="11" width="10.25" style="217" customWidth="1"/>
    <col min="12" max="12" width="10.5" style="217" customWidth="1"/>
    <col min="13" max="14" width="7" style="217"/>
    <col min="15" max="15" width="8.875" style="217" bestFit="1" customWidth="1"/>
    <col min="16" max="16" width="10.375" style="217" customWidth="1"/>
    <col min="17" max="17" width="8.875" style="217" bestFit="1" customWidth="1"/>
    <col min="18" max="16384" width="7" style="217"/>
  </cols>
  <sheetData>
    <row r="2" spans="1:16" x14ac:dyDescent="0.25">
      <c r="A2" s="214"/>
      <c r="B2" s="215"/>
      <c r="C2" s="215"/>
      <c r="D2" s="215"/>
      <c r="E2" s="216"/>
      <c r="F2" s="216"/>
      <c r="G2" s="216"/>
    </row>
    <row r="3" spans="1:16" s="218" customFormat="1" ht="18.75" x14ac:dyDescent="0.25">
      <c r="A3" s="687" t="s">
        <v>264</v>
      </c>
      <c r="B3" s="687"/>
      <c r="C3" s="687"/>
      <c r="D3" s="687"/>
      <c r="E3" s="687"/>
      <c r="F3" s="687"/>
      <c r="G3" s="687"/>
      <c r="H3" s="687"/>
      <c r="I3" s="687"/>
      <c r="J3" s="687"/>
      <c r="K3" s="687"/>
      <c r="L3" s="687"/>
    </row>
    <row r="4" spans="1:16" s="218" customFormat="1" ht="18.75" x14ac:dyDescent="0.25">
      <c r="A4" s="688" t="str">
        <f>Mennyiség!A4</f>
        <v>2017. év</v>
      </c>
      <c r="B4" s="687"/>
      <c r="C4" s="687"/>
      <c r="D4" s="687"/>
      <c r="E4" s="687"/>
      <c r="F4" s="687"/>
      <c r="G4" s="687"/>
      <c r="H4" s="687"/>
      <c r="I4" s="687"/>
      <c r="J4" s="687"/>
      <c r="K4" s="687"/>
      <c r="L4" s="687"/>
    </row>
    <row r="5" spans="1:16" s="218" customFormat="1" ht="18.75" x14ac:dyDescent="0.25">
      <c r="A5" s="219"/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</row>
    <row r="6" spans="1:16" ht="16.5" thickBot="1" x14ac:dyDescent="0.3">
      <c r="A6" s="221"/>
      <c r="B6" s="222"/>
      <c r="C6" s="222"/>
      <c r="D6" s="222"/>
      <c r="E6" s="216"/>
      <c r="F6" s="216"/>
      <c r="G6" s="216"/>
      <c r="H6" s="218"/>
      <c r="I6" s="218"/>
      <c r="J6" s="223"/>
      <c r="K6" s="223"/>
      <c r="L6" s="450" t="s">
        <v>46</v>
      </c>
    </row>
    <row r="7" spans="1:16" s="218" customFormat="1" x14ac:dyDescent="0.25">
      <c r="A7" s="689" t="s">
        <v>0</v>
      </c>
      <c r="B7" s="691" t="s">
        <v>151</v>
      </c>
      <c r="C7" s="692"/>
      <c r="D7" s="693"/>
      <c r="E7" s="691" t="s">
        <v>152</v>
      </c>
      <c r="F7" s="692"/>
      <c r="G7" s="693"/>
      <c r="H7" s="691" t="s">
        <v>153</v>
      </c>
      <c r="I7" s="692"/>
      <c r="J7" s="692"/>
      <c r="K7" s="692"/>
      <c r="L7" s="694"/>
    </row>
    <row r="8" spans="1:16" s="218" customFormat="1" ht="48" thickBot="1" x14ac:dyDescent="0.3">
      <c r="A8" s="690"/>
      <c r="B8" s="438" t="s">
        <v>316</v>
      </c>
      <c r="C8" s="438" t="s">
        <v>303</v>
      </c>
      <c r="D8" s="438" t="s">
        <v>313</v>
      </c>
      <c r="E8" s="438" t="s">
        <v>316</v>
      </c>
      <c r="F8" s="438" t="s">
        <v>303</v>
      </c>
      <c r="G8" s="438" t="s">
        <v>313</v>
      </c>
      <c r="H8" s="438" t="s">
        <v>316</v>
      </c>
      <c r="I8" s="438" t="s">
        <v>303</v>
      </c>
      <c r="J8" s="438" t="s">
        <v>313</v>
      </c>
      <c r="K8" s="438" t="s">
        <v>278</v>
      </c>
      <c r="L8" s="439" t="s">
        <v>149</v>
      </c>
    </row>
    <row r="9" spans="1:16" x14ac:dyDescent="0.25">
      <c r="A9" s="224" t="s">
        <v>154</v>
      </c>
      <c r="B9" s="576">
        <v>668018</v>
      </c>
      <c r="C9" s="225">
        <v>736318</v>
      </c>
      <c r="D9" s="225">
        <v>666014</v>
      </c>
      <c r="E9" s="678"/>
      <c r="F9" s="679"/>
      <c r="G9" s="680"/>
      <c r="H9" s="227">
        <v>668018</v>
      </c>
      <c r="I9" s="227">
        <v>736318</v>
      </c>
      <c r="J9" s="227">
        <v>666014</v>
      </c>
      <c r="K9" s="549">
        <v>0.99700008083614511</v>
      </c>
      <c r="L9" s="452">
        <v>0.90451951466621761</v>
      </c>
    </row>
    <row r="10" spans="1:16" s="230" customFormat="1" x14ac:dyDescent="0.25">
      <c r="A10" s="228" t="s">
        <v>155</v>
      </c>
      <c r="B10" s="576">
        <v>185403</v>
      </c>
      <c r="C10" s="229">
        <v>160000</v>
      </c>
      <c r="D10" s="231">
        <v>153232</v>
      </c>
      <c r="E10" s="681"/>
      <c r="F10" s="682"/>
      <c r="G10" s="683"/>
      <c r="H10" s="227">
        <v>185403</v>
      </c>
      <c r="I10" s="227">
        <v>160000</v>
      </c>
      <c r="J10" s="227">
        <v>153232</v>
      </c>
      <c r="K10" s="226">
        <v>0.82648069340841301</v>
      </c>
      <c r="L10" s="452">
        <v>0.9577</v>
      </c>
      <c r="O10" s="217"/>
      <c r="P10" s="217"/>
    </row>
    <row r="11" spans="1:16" x14ac:dyDescent="0.25">
      <c r="A11" s="228" t="s">
        <v>156</v>
      </c>
      <c r="B11" s="576">
        <v>5378</v>
      </c>
      <c r="C11" s="229">
        <v>15000</v>
      </c>
      <c r="D11" s="231">
        <v>7965</v>
      </c>
      <c r="E11" s="681"/>
      <c r="F11" s="682"/>
      <c r="G11" s="683"/>
      <c r="H11" s="227">
        <v>5378</v>
      </c>
      <c r="I11" s="227">
        <v>15000</v>
      </c>
      <c r="J11" s="227">
        <v>7965</v>
      </c>
      <c r="K11" s="226">
        <v>1.4810338415767943</v>
      </c>
      <c r="L11" s="452">
        <v>0.53100000000000003</v>
      </c>
    </row>
    <row r="12" spans="1:16" x14ac:dyDescent="0.25">
      <c r="A12" s="228" t="s">
        <v>157</v>
      </c>
      <c r="B12" s="576">
        <v>24372</v>
      </c>
      <c r="C12" s="231">
        <v>22000</v>
      </c>
      <c r="D12" s="231">
        <v>19351</v>
      </c>
      <c r="E12" s="681"/>
      <c r="F12" s="682"/>
      <c r="G12" s="683"/>
      <c r="H12" s="227">
        <v>24372</v>
      </c>
      <c r="I12" s="227">
        <v>22000</v>
      </c>
      <c r="J12" s="227">
        <v>19351</v>
      </c>
      <c r="K12" s="226">
        <v>0.79398490070572791</v>
      </c>
      <c r="L12" s="452">
        <v>0.87959090909090909</v>
      </c>
    </row>
    <row r="13" spans="1:16" ht="16.5" thickBot="1" x14ac:dyDescent="0.3">
      <c r="A13" s="550" t="s">
        <v>299</v>
      </c>
      <c r="B13" s="551"/>
      <c r="C13" s="551">
        <v>15000</v>
      </c>
      <c r="D13" s="551">
        <v>2852</v>
      </c>
      <c r="E13" s="681"/>
      <c r="F13" s="682"/>
      <c r="G13" s="683"/>
      <c r="H13" s="227">
        <v>0</v>
      </c>
      <c r="I13" s="227">
        <v>15000</v>
      </c>
      <c r="J13" s="227">
        <v>2852</v>
      </c>
      <c r="K13" s="226" t="s">
        <v>118</v>
      </c>
      <c r="L13" s="452">
        <v>0.19013333333333332</v>
      </c>
    </row>
    <row r="14" spans="1:16" ht="26.25" customHeight="1" thickBot="1" x14ac:dyDescent="0.3">
      <c r="A14" s="233" t="s">
        <v>158</v>
      </c>
      <c r="B14" s="234">
        <v>883171</v>
      </c>
      <c r="C14" s="234">
        <v>948318</v>
      </c>
      <c r="D14" s="234">
        <v>849414</v>
      </c>
      <c r="E14" s="684"/>
      <c r="F14" s="685"/>
      <c r="G14" s="686"/>
      <c r="H14" s="236">
        <v>883171</v>
      </c>
      <c r="I14" s="236">
        <v>948318</v>
      </c>
      <c r="J14" s="236">
        <v>849414</v>
      </c>
      <c r="K14" s="235">
        <v>0.96177750401677586</v>
      </c>
      <c r="L14" s="453">
        <v>0.89570587081548592</v>
      </c>
    </row>
    <row r="15" spans="1:16" ht="31.5" x14ac:dyDescent="0.25">
      <c r="A15" s="237" t="s">
        <v>159</v>
      </c>
      <c r="B15" s="678"/>
      <c r="C15" s="679"/>
      <c r="D15" s="680"/>
      <c r="E15" s="225">
        <v>8341</v>
      </c>
      <c r="F15" s="225">
        <v>10000</v>
      </c>
      <c r="G15" s="225">
        <v>15270</v>
      </c>
      <c r="H15" s="227">
        <v>8341</v>
      </c>
      <c r="I15" s="227">
        <v>10000</v>
      </c>
      <c r="J15" s="227">
        <v>15270</v>
      </c>
      <c r="K15" s="226">
        <v>1.8307157415178037</v>
      </c>
      <c r="L15" s="452">
        <v>1.5269999999999999</v>
      </c>
      <c r="P15" s="241"/>
    </row>
    <row r="16" spans="1:16" x14ac:dyDescent="0.25">
      <c r="A16" s="228" t="s">
        <v>160</v>
      </c>
      <c r="B16" s="681"/>
      <c r="C16" s="682"/>
      <c r="D16" s="683"/>
      <c r="E16" s="231">
        <v>2957</v>
      </c>
      <c r="F16" s="231">
        <v>5000</v>
      </c>
      <c r="G16" s="231">
        <v>2440</v>
      </c>
      <c r="H16" s="229">
        <v>2957</v>
      </c>
      <c r="I16" s="227">
        <v>5000</v>
      </c>
      <c r="J16" s="227">
        <v>2440</v>
      </c>
      <c r="K16" s="226">
        <v>0.82516063577950627</v>
      </c>
      <c r="L16" s="452">
        <v>0.48799999999999999</v>
      </c>
    </row>
    <row r="17" spans="1:16" x14ac:dyDescent="0.25">
      <c r="A17" s="228" t="s">
        <v>161</v>
      </c>
      <c r="B17" s="681"/>
      <c r="C17" s="682"/>
      <c r="D17" s="683"/>
      <c r="E17" s="231">
        <v>38602</v>
      </c>
      <c r="F17" s="231">
        <v>40000</v>
      </c>
      <c r="G17" s="231">
        <v>38491</v>
      </c>
      <c r="H17" s="229">
        <v>38602</v>
      </c>
      <c r="I17" s="227">
        <v>40000</v>
      </c>
      <c r="J17" s="227">
        <v>38491</v>
      </c>
      <c r="K17" s="226">
        <v>0.99712450132117503</v>
      </c>
      <c r="L17" s="452">
        <v>0.96227499999999999</v>
      </c>
    </row>
    <row r="18" spans="1:16" x14ac:dyDescent="0.25">
      <c r="A18" s="228" t="s">
        <v>162</v>
      </c>
      <c r="B18" s="681"/>
      <c r="C18" s="682"/>
      <c r="D18" s="683"/>
      <c r="E18" s="231">
        <v>6322</v>
      </c>
      <c r="F18" s="229">
        <v>11000</v>
      </c>
      <c r="G18" s="231">
        <v>5494</v>
      </c>
      <c r="H18" s="229">
        <v>6322</v>
      </c>
      <c r="I18" s="227">
        <v>11000</v>
      </c>
      <c r="J18" s="227">
        <v>5494</v>
      </c>
      <c r="K18" s="226">
        <v>0.86902878835811448</v>
      </c>
      <c r="L18" s="452">
        <v>0.49945454545454543</v>
      </c>
    </row>
    <row r="19" spans="1:16" x14ac:dyDescent="0.25">
      <c r="A19" s="238" t="s">
        <v>163</v>
      </c>
      <c r="B19" s="681"/>
      <c r="C19" s="682"/>
      <c r="D19" s="683"/>
      <c r="E19" s="231">
        <v>67709</v>
      </c>
      <c r="F19" s="231">
        <v>82000</v>
      </c>
      <c r="G19" s="231">
        <v>85729</v>
      </c>
      <c r="H19" s="229">
        <v>67709</v>
      </c>
      <c r="I19" s="227">
        <v>82000</v>
      </c>
      <c r="J19" s="227">
        <v>85729</v>
      </c>
      <c r="K19" s="226">
        <v>1.2661389180168072</v>
      </c>
      <c r="L19" s="452">
        <v>1.0454756097560975</v>
      </c>
    </row>
    <row r="20" spans="1:16" x14ac:dyDescent="0.25">
      <c r="A20" s="228" t="s">
        <v>164</v>
      </c>
      <c r="B20" s="681"/>
      <c r="C20" s="682"/>
      <c r="D20" s="683"/>
      <c r="E20" s="596"/>
      <c r="F20" s="451">
        <v>4000</v>
      </c>
      <c r="G20" s="596">
        <v>0</v>
      </c>
      <c r="H20" s="451">
        <v>0</v>
      </c>
      <c r="I20" s="232">
        <v>4000</v>
      </c>
      <c r="J20" s="227">
        <v>0</v>
      </c>
      <c r="K20" s="226" t="s">
        <v>118</v>
      </c>
      <c r="L20" s="452">
        <v>0</v>
      </c>
    </row>
    <row r="21" spans="1:16" ht="16.5" thickBot="1" x14ac:dyDescent="0.3">
      <c r="A21" s="550" t="s">
        <v>299</v>
      </c>
      <c r="B21" s="681"/>
      <c r="C21" s="682"/>
      <c r="D21" s="683"/>
      <c r="E21" s="552"/>
      <c r="F21" s="552">
        <v>3000</v>
      </c>
      <c r="G21" s="589">
        <v>0</v>
      </c>
      <c r="H21" s="552">
        <v>0</v>
      </c>
      <c r="I21" s="552">
        <v>3000</v>
      </c>
      <c r="J21" s="227">
        <v>0</v>
      </c>
      <c r="K21" s="226" t="s">
        <v>118</v>
      </c>
      <c r="L21" s="452">
        <v>0</v>
      </c>
    </row>
    <row r="22" spans="1:16" ht="27" customHeight="1" thickBot="1" x14ac:dyDescent="0.3">
      <c r="A22" s="233" t="s">
        <v>165</v>
      </c>
      <c r="B22" s="684"/>
      <c r="C22" s="685"/>
      <c r="D22" s="686"/>
      <c r="E22" s="236">
        <v>123931</v>
      </c>
      <c r="F22" s="236">
        <v>155000</v>
      </c>
      <c r="G22" s="236">
        <v>147424</v>
      </c>
      <c r="H22" s="236">
        <v>123931</v>
      </c>
      <c r="I22" s="236">
        <v>155000</v>
      </c>
      <c r="J22" s="236">
        <v>147424</v>
      </c>
      <c r="K22" s="235">
        <v>1.1895651612590876</v>
      </c>
      <c r="L22" s="453">
        <v>0.95112258064516131</v>
      </c>
    </row>
    <row r="23" spans="1:16" s="230" customFormat="1" ht="27" customHeight="1" thickBot="1" x14ac:dyDescent="0.3">
      <c r="A23" s="239" t="s">
        <v>166</v>
      </c>
      <c r="B23" s="236">
        <v>883171</v>
      </c>
      <c r="C23" s="236">
        <v>948318</v>
      </c>
      <c r="D23" s="236">
        <v>849414</v>
      </c>
      <c r="E23" s="236">
        <v>123931</v>
      </c>
      <c r="F23" s="236">
        <v>155000</v>
      </c>
      <c r="G23" s="236">
        <v>147424</v>
      </c>
      <c r="H23" s="236">
        <v>1007102</v>
      </c>
      <c r="I23" s="236">
        <v>1103318</v>
      </c>
      <c r="J23" s="236">
        <v>996838</v>
      </c>
      <c r="K23" s="235">
        <v>0.98980838087899736</v>
      </c>
      <c r="L23" s="453">
        <v>0.90349110591869253</v>
      </c>
      <c r="O23" s="217"/>
      <c r="P23" s="217"/>
    </row>
    <row r="24" spans="1:16" s="240" customFormat="1" x14ac:dyDescent="0.2">
      <c r="A24" s="20"/>
    </row>
    <row r="25" spans="1:16" s="240" customFormat="1" x14ac:dyDescent="0.25">
      <c r="A25" s="586"/>
    </row>
    <row r="26" spans="1:16" s="230" customFormat="1" x14ac:dyDescent="0.25">
      <c r="A26" s="70"/>
      <c r="B26" s="70"/>
      <c r="C26" s="70"/>
      <c r="D26" s="215"/>
      <c r="E26" s="242"/>
      <c r="F26" s="242"/>
      <c r="G26" s="70"/>
    </row>
    <row r="27" spans="1:16" s="230" customFormat="1" x14ac:dyDescent="0.25">
      <c r="A27" s="70"/>
      <c r="B27" s="70"/>
      <c r="C27" s="70"/>
      <c r="D27" s="215"/>
      <c r="E27" s="242"/>
      <c r="F27" s="242"/>
      <c r="G27" s="70"/>
    </row>
    <row r="28" spans="1:16" s="230" customFormat="1" x14ac:dyDescent="0.25">
      <c r="A28" s="70"/>
      <c r="B28" s="70"/>
      <c r="C28" s="70"/>
      <c r="D28" s="215"/>
      <c r="E28" s="242"/>
      <c r="F28" s="242"/>
      <c r="G28" s="70"/>
    </row>
    <row r="29" spans="1:16" s="230" customFormat="1" x14ac:dyDescent="0.25">
      <c r="A29" s="69"/>
      <c r="B29" s="69"/>
      <c r="C29" s="69"/>
      <c r="D29" s="215"/>
      <c r="E29" s="242"/>
      <c r="F29" s="242"/>
      <c r="G29" s="69"/>
    </row>
    <row r="30" spans="1:16" x14ac:dyDescent="0.25">
      <c r="A30" s="243"/>
      <c r="B30" s="244"/>
      <c r="C30" s="244"/>
      <c r="D30" s="244"/>
      <c r="E30" s="244"/>
      <c r="F30" s="244"/>
      <c r="G30" s="242"/>
    </row>
    <row r="31" spans="1:16" x14ac:dyDescent="0.25">
      <c r="A31" s="242"/>
      <c r="B31" s="244"/>
      <c r="C31" s="244"/>
      <c r="D31" s="244"/>
      <c r="E31" s="244"/>
      <c r="F31" s="244"/>
      <c r="G31" s="242"/>
    </row>
    <row r="32" spans="1:16" x14ac:dyDescent="0.25">
      <c r="A32" s="242"/>
      <c r="B32" s="244"/>
      <c r="C32" s="244"/>
      <c r="D32" s="244"/>
      <c r="E32" s="244"/>
      <c r="F32" s="244"/>
      <c r="G32" s="242"/>
    </row>
    <row r="33" spans="1:7" x14ac:dyDescent="0.25">
      <c r="A33" s="243"/>
      <c r="B33" s="244"/>
      <c r="C33" s="244"/>
      <c r="D33" s="244"/>
      <c r="E33" s="244"/>
      <c r="F33" s="244"/>
      <c r="G33" s="242"/>
    </row>
    <row r="34" spans="1:7" s="245" customFormat="1" x14ac:dyDescent="0.25">
      <c r="A34" s="243"/>
      <c r="G34" s="242"/>
    </row>
    <row r="35" spans="1:7" x14ac:dyDescent="0.25">
      <c r="B35" s="244"/>
      <c r="C35" s="244"/>
      <c r="D35" s="244"/>
      <c r="E35" s="244"/>
      <c r="F35" s="244"/>
      <c r="G35" s="244"/>
    </row>
    <row r="36" spans="1:7" x14ac:dyDescent="0.25">
      <c r="B36" s="244" t="s">
        <v>118</v>
      </c>
      <c r="C36" s="244"/>
      <c r="D36" s="244"/>
      <c r="E36" s="244"/>
      <c r="F36" s="244"/>
      <c r="G36" s="244"/>
    </row>
    <row r="37" spans="1:7" x14ac:dyDescent="0.25">
      <c r="B37" s="244"/>
      <c r="C37" s="244"/>
      <c r="D37" s="244"/>
      <c r="E37" s="244"/>
      <c r="F37" s="244"/>
      <c r="G37" s="244"/>
    </row>
    <row r="38" spans="1:7" x14ac:dyDescent="0.25">
      <c r="A38" s="243"/>
      <c r="B38" s="244"/>
      <c r="C38" s="244"/>
      <c r="D38" s="244"/>
      <c r="E38" s="244"/>
      <c r="F38" s="244"/>
      <c r="G38" s="244"/>
    </row>
    <row r="39" spans="1:7" x14ac:dyDescent="0.25">
      <c r="A39" s="247"/>
      <c r="B39" s="244"/>
      <c r="C39" s="244"/>
      <c r="D39" s="244"/>
      <c r="E39" s="244"/>
      <c r="F39" s="244"/>
      <c r="G39" s="244"/>
    </row>
    <row r="40" spans="1:7" x14ac:dyDescent="0.25">
      <c r="B40" s="244"/>
      <c r="C40" s="244"/>
      <c r="D40" s="244"/>
      <c r="E40" s="244"/>
      <c r="F40" s="244"/>
      <c r="G40" s="244"/>
    </row>
    <row r="41" spans="1:7" x14ac:dyDescent="0.25">
      <c r="B41" s="244"/>
      <c r="C41" s="244"/>
      <c r="D41" s="244"/>
      <c r="E41" s="244"/>
      <c r="F41" s="244"/>
      <c r="G41" s="244"/>
    </row>
    <row r="42" spans="1:7" x14ac:dyDescent="0.25">
      <c r="A42" s="242"/>
      <c r="B42" s="244"/>
      <c r="C42" s="244"/>
      <c r="D42" s="244"/>
      <c r="E42" s="244"/>
      <c r="F42" s="244"/>
      <c r="G42" s="244"/>
    </row>
    <row r="43" spans="1:7" x14ac:dyDescent="0.25">
      <c r="B43" s="244"/>
      <c r="C43" s="244"/>
      <c r="D43" s="244"/>
      <c r="E43" s="244"/>
      <c r="F43" s="244"/>
      <c r="G43" s="244"/>
    </row>
    <row r="44" spans="1:7" x14ac:dyDescent="0.25">
      <c r="A44" s="243"/>
      <c r="B44" s="244"/>
      <c r="C44" s="244"/>
      <c r="D44" s="244"/>
      <c r="E44" s="244"/>
      <c r="F44" s="244"/>
      <c r="G44" s="244"/>
    </row>
    <row r="45" spans="1:7" x14ac:dyDescent="0.25">
      <c r="B45" s="244"/>
      <c r="C45" s="244"/>
      <c r="D45" s="244"/>
      <c r="E45" s="244"/>
      <c r="F45" s="244"/>
      <c r="G45" s="244"/>
    </row>
    <row r="46" spans="1:7" x14ac:dyDescent="0.25">
      <c r="A46" s="243"/>
      <c r="B46" s="244"/>
      <c r="C46" s="244"/>
      <c r="D46" s="244"/>
      <c r="E46" s="244"/>
      <c r="F46" s="244"/>
      <c r="G46" s="244"/>
    </row>
    <row r="47" spans="1:7" x14ac:dyDescent="0.25">
      <c r="B47" s="244"/>
      <c r="C47" s="244"/>
      <c r="D47" s="244"/>
      <c r="E47" s="244"/>
      <c r="F47" s="244"/>
      <c r="G47" s="244"/>
    </row>
    <row r="48" spans="1:7" x14ac:dyDescent="0.25">
      <c r="B48" s="244"/>
      <c r="C48" s="244"/>
      <c r="D48" s="244"/>
      <c r="E48" s="244"/>
      <c r="F48" s="244"/>
      <c r="G48" s="244"/>
    </row>
  </sheetData>
  <mergeCells count="8">
    <mergeCell ref="B15:D22"/>
    <mergeCell ref="E9:G14"/>
    <mergeCell ref="A3:L3"/>
    <mergeCell ref="A4:L4"/>
    <mergeCell ref="A7:A8"/>
    <mergeCell ref="B7:D7"/>
    <mergeCell ref="E7:G7"/>
    <mergeCell ref="H7:L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>
    <oddHeader>&amp;L&amp;10VASIVÍZ ZRt.&amp;R&amp;10 2018. április 19.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2"/>
  <sheetViews>
    <sheetView zoomScale="90" zoomScaleNormal="90" workbookViewId="0">
      <selection activeCell="D15" sqref="D15"/>
    </sheetView>
  </sheetViews>
  <sheetFormatPr defaultColWidth="7" defaultRowHeight="15.75" x14ac:dyDescent="0.25"/>
  <cols>
    <col min="1" max="1" width="7" style="274" customWidth="1"/>
    <col min="2" max="2" width="34.625" style="249" bestFit="1" customWidth="1"/>
    <col min="3" max="3" width="12" style="249" customWidth="1"/>
    <col min="4" max="4" width="10.375" style="249" customWidth="1"/>
    <col min="5" max="5" width="12.5" style="39" customWidth="1"/>
    <col min="6" max="6" width="11.875" style="39" customWidth="1"/>
    <col min="7" max="7" width="11.125" style="249" customWidth="1"/>
    <col min="8" max="8" width="10.125" style="249" customWidth="1"/>
    <col min="9" max="16384" width="7" style="249"/>
  </cols>
  <sheetData>
    <row r="2" spans="1:9" x14ac:dyDescent="0.25">
      <c r="A2" s="248"/>
      <c r="B2" s="248"/>
    </row>
    <row r="3" spans="1:9" s="250" customFormat="1" ht="18.75" x14ac:dyDescent="0.3">
      <c r="A3" s="695" t="s">
        <v>265</v>
      </c>
      <c r="B3" s="695"/>
      <c r="C3" s="695"/>
      <c r="D3" s="695"/>
      <c r="E3" s="695"/>
      <c r="F3" s="695"/>
      <c r="G3" s="695"/>
    </row>
    <row r="4" spans="1:9" s="251" customFormat="1" ht="18.75" x14ac:dyDescent="0.3">
      <c r="A4" s="695" t="str">
        <f>Mennyiség!A4</f>
        <v>2017. év</v>
      </c>
      <c r="B4" s="695"/>
      <c r="C4" s="695"/>
      <c r="D4" s="695"/>
      <c r="E4" s="695"/>
      <c r="F4" s="695"/>
      <c r="G4" s="695"/>
    </row>
    <row r="5" spans="1:9" x14ac:dyDescent="0.25">
      <c r="A5" s="252"/>
      <c r="B5" s="252"/>
    </row>
    <row r="6" spans="1:9" ht="16.5" thickBot="1" x14ac:dyDescent="0.3">
      <c r="A6" s="252"/>
      <c r="B6" s="252"/>
      <c r="G6" s="454" t="s">
        <v>46</v>
      </c>
    </row>
    <row r="7" spans="1:9" ht="48" thickBot="1" x14ac:dyDescent="0.3">
      <c r="A7" s="455" t="s">
        <v>167</v>
      </c>
      <c r="B7" s="456" t="s">
        <v>0</v>
      </c>
      <c r="C7" s="456" t="str">
        <f>Mennyiség!C6</f>
        <v>2016. év
tény</v>
      </c>
      <c r="D7" s="456" t="str">
        <f>Mennyiség!D6</f>
        <v>2017. évi
1. sz. mód.
terv</v>
      </c>
      <c r="E7" s="456" t="str">
        <f>Mennyiség!E6</f>
        <v>2017. év
tény</v>
      </c>
      <c r="F7" s="456" t="str">
        <f>Mennyiség!F6</f>
        <v>Index
2017/2016
tény/tény</v>
      </c>
      <c r="G7" s="457" t="str">
        <f>Mennyiség!G6</f>
        <v>Index
tény/terv</v>
      </c>
    </row>
    <row r="8" spans="1:9" s="257" customFormat="1" ht="25.5" customHeight="1" thickBot="1" x14ac:dyDescent="0.3">
      <c r="A8" s="254" t="s">
        <v>1</v>
      </c>
      <c r="B8" s="255" t="s">
        <v>168</v>
      </c>
      <c r="C8" s="256">
        <v>133176</v>
      </c>
      <c r="D8" s="256">
        <v>106436</v>
      </c>
      <c r="E8" s="602">
        <v>107280</v>
      </c>
      <c r="F8" s="463">
        <f>IFERROR(E8/C8," ")</f>
        <v>0.8055505496485853</v>
      </c>
      <c r="G8" s="459">
        <f>IFERROR(E8/D8," ")</f>
        <v>1.0079296478635049</v>
      </c>
    </row>
    <row r="9" spans="1:9" ht="25.5" customHeight="1" x14ac:dyDescent="0.25">
      <c r="A9" s="258" t="s">
        <v>3</v>
      </c>
      <c r="B9" s="259" t="s">
        <v>169</v>
      </c>
      <c r="C9" s="260">
        <v>617478</v>
      </c>
      <c r="D9" s="260">
        <v>590000</v>
      </c>
      <c r="E9" s="260">
        <v>643200</v>
      </c>
      <c r="F9" s="183">
        <f t="shared" ref="F9:F13" si="0">IFERROR(E9/C9," ")</f>
        <v>1.0416565448485615</v>
      </c>
      <c r="G9" s="460">
        <f t="shared" ref="G9:G13" si="1">IFERROR(E9/D9," ")</f>
        <v>1.0901694915254236</v>
      </c>
      <c r="I9" s="257"/>
    </row>
    <row r="10" spans="1:9" ht="25.5" customHeight="1" x14ac:dyDescent="0.25">
      <c r="A10" s="261" t="s">
        <v>6</v>
      </c>
      <c r="B10" s="262" t="s">
        <v>170</v>
      </c>
      <c r="C10" s="263">
        <v>21814</v>
      </c>
      <c r="D10" s="263">
        <v>10000</v>
      </c>
      <c r="E10" s="263">
        <v>6512</v>
      </c>
      <c r="F10" s="194">
        <f t="shared" si="0"/>
        <v>0.29852388374438432</v>
      </c>
      <c r="G10" s="193">
        <f t="shared" si="1"/>
        <v>0.6512</v>
      </c>
      <c r="I10" s="257"/>
    </row>
    <row r="11" spans="1:9" ht="25.5" customHeight="1" x14ac:dyDescent="0.25">
      <c r="A11" s="261" t="s">
        <v>7</v>
      </c>
      <c r="B11" s="262" t="s">
        <v>171</v>
      </c>
      <c r="C11" s="263">
        <v>655300</v>
      </c>
      <c r="D11" s="263">
        <v>600000</v>
      </c>
      <c r="E11" s="263">
        <v>657181</v>
      </c>
      <c r="F11" s="194">
        <f t="shared" si="0"/>
        <v>1.0028704410193805</v>
      </c>
      <c r="G11" s="193">
        <f t="shared" si="1"/>
        <v>1.0953016666666666</v>
      </c>
      <c r="I11" s="257"/>
    </row>
    <row r="12" spans="1:9" ht="25.5" customHeight="1" thickBot="1" x14ac:dyDescent="0.3">
      <c r="A12" s="265" t="s">
        <v>36</v>
      </c>
      <c r="B12" s="266" t="s">
        <v>172</v>
      </c>
      <c r="C12" s="267">
        <v>9888</v>
      </c>
      <c r="D12" s="267">
        <v>8000</v>
      </c>
      <c r="E12" s="267">
        <v>9238</v>
      </c>
      <c r="F12" s="268">
        <f t="shared" si="0"/>
        <v>0.93426375404530748</v>
      </c>
      <c r="G12" s="461">
        <f t="shared" si="1"/>
        <v>1.1547499999999999</v>
      </c>
      <c r="I12" s="257"/>
    </row>
    <row r="13" spans="1:9" s="273" customFormat="1" ht="25.5" customHeight="1" thickBot="1" x14ac:dyDescent="0.3">
      <c r="A13" s="269" t="s">
        <v>25</v>
      </c>
      <c r="B13" s="270" t="s">
        <v>173</v>
      </c>
      <c r="C13" s="271">
        <v>107280</v>
      </c>
      <c r="D13" s="271">
        <v>98436</v>
      </c>
      <c r="E13" s="271">
        <f>+E8+E9+E10-E11-E12</f>
        <v>90573</v>
      </c>
      <c r="F13" s="272">
        <f t="shared" si="0"/>
        <v>0.84426733780760621</v>
      </c>
      <c r="G13" s="462">
        <f t="shared" si="1"/>
        <v>0.92012068755333409</v>
      </c>
      <c r="I13" s="257"/>
    </row>
    <row r="15" spans="1:9" x14ac:dyDescent="0.25">
      <c r="A15" s="253"/>
    </row>
    <row r="32" spans="2:2" x14ac:dyDescent="0.25">
      <c r="B32" s="249" t="s">
        <v>118</v>
      </c>
    </row>
  </sheetData>
  <mergeCells count="2">
    <mergeCell ref="A3:G3"/>
    <mergeCell ref="A4:G4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&amp;L&amp;10VASIVÍZ ZRt.&amp;R&amp;10 2018. április 19.</oddHeader>
  </headerFooter>
  <rowBreaks count="1" manualBreakCount="1">
    <brk id="1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5"/>
  <sheetViews>
    <sheetView zoomScale="90" zoomScaleNormal="90" workbookViewId="0">
      <selection activeCell="M29" sqref="M29"/>
    </sheetView>
  </sheetViews>
  <sheetFormatPr defaultColWidth="7" defaultRowHeight="15.75" x14ac:dyDescent="0.25"/>
  <cols>
    <col min="1" max="1" width="40.625" style="12" customWidth="1"/>
    <col min="2" max="2" width="10.5" style="275" customWidth="1"/>
    <col min="3" max="4" width="12.25" style="51" customWidth="1"/>
    <col min="5" max="7" width="12.25" style="12" customWidth="1"/>
    <col min="8" max="16" width="7.125" style="12" customWidth="1"/>
    <col min="17" max="16384" width="7" style="12"/>
  </cols>
  <sheetData>
    <row r="2" spans="1:11" x14ac:dyDescent="0.25">
      <c r="A2" s="275"/>
    </row>
    <row r="3" spans="1:11" s="52" customFormat="1" ht="18.75" x14ac:dyDescent="0.3">
      <c r="A3" s="696" t="s">
        <v>266</v>
      </c>
      <c r="B3" s="696"/>
      <c r="C3" s="696"/>
      <c r="D3" s="696"/>
      <c r="E3" s="696"/>
      <c r="F3" s="696"/>
      <c r="G3" s="696"/>
    </row>
    <row r="4" spans="1:11" s="52" customFormat="1" ht="18.75" x14ac:dyDescent="0.25">
      <c r="A4" s="697" t="str">
        <f>Mennyiség!A4</f>
        <v>2017. év</v>
      </c>
      <c r="B4" s="698"/>
      <c r="C4" s="698"/>
      <c r="D4" s="698"/>
      <c r="E4" s="698"/>
      <c r="F4" s="698"/>
      <c r="G4" s="698"/>
    </row>
    <row r="5" spans="1:11" x14ac:dyDescent="0.25">
      <c r="A5" s="52"/>
      <c r="B5" s="276"/>
    </row>
    <row r="6" spans="1:11" ht="16.5" thickBot="1" x14ac:dyDescent="0.3"/>
    <row r="7" spans="1:11" ht="47.25" x14ac:dyDescent="0.25">
      <c r="A7" s="441" t="s">
        <v>0</v>
      </c>
      <c r="B7" s="442" t="s">
        <v>174</v>
      </c>
      <c r="C7" s="443" t="str">
        <f>Mennyiség!C6</f>
        <v>2016. év
tény</v>
      </c>
      <c r="D7" s="443" t="str">
        <f>Mennyiség!D6</f>
        <v>2017. évi
1. sz. mód.
terv</v>
      </c>
      <c r="E7" s="443" t="str">
        <f>Mennyiség!E6</f>
        <v>2017. év
tény</v>
      </c>
      <c r="F7" s="443" t="str">
        <f>Mennyiség!F6</f>
        <v>Index
2017/2016
tény/tény</v>
      </c>
      <c r="G7" s="444" t="str">
        <f>Mennyiség!G6</f>
        <v>Index
tény/terv</v>
      </c>
    </row>
    <row r="8" spans="1:11" ht="21" customHeight="1" x14ac:dyDescent="0.25">
      <c r="A8" s="277"/>
      <c r="B8" s="440"/>
      <c r="C8" s="53"/>
      <c r="D8" s="53"/>
      <c r="E8" s="54"/>
      <c r="F8" s="278"/>
      <c r="G8" s="279"/>
    </row>
    <row r="9" spans="1:11" x14ac:dyDescent="0.25">
      <c r="A9" s="280" t="s">
        <v>175</v>
      </c>
      <c r="B9" s="281"/>
      <c r="C9" s="53"/>
      <c r="D9" s="53"/>
      <c r="E9" s="54"/>
      <c r="F9" s="54"/>
      <c r="G9" s="279"/>
    </row>
    <row r="10" spans="1:11" s="286" customFormat="1" x14ac:dyDescent="0.25">
      <c r="A10" s="282" t="s">
        <v>176</v>
      </c>
      <c r="B10" s="283" t="s">
        <v>177</v>
      </c>
      <c r="C10" s="466">
        <v>603</v>
      </c>
      <c r="D10" s="284">
        <v>606</v>
      </c>
      <c r="E10" s="591">
        <v>595</v>
      </c>
      <c r="F10" s="285">
        <f>IFERROR(E10/C10," ")</f>
        <v>0.98673300165837474</v>
      </c>
      <c r="G10" s="209">
        <f>IFERROR(E10/D10," ")</f>
        <v>0.9818481848184818</v>
      </c>
    </row>
    <row r="11" spans="1:11" s="286" customFormat="1" ht="16.5" thickBot="1" x14ac:dyDescent="0.3">
      <c r="A11" s="287" t="s">
        <v>178</v>
      </c>
      <c r="B11" s="288" t="s">
        <v>177</v>
      </c>
      <c r="C11" s="467">
        <v>14</v>
      </c>
      <c r="D11" s="289">
        <v>14</v>
      </c>
      <c r="E11" s="592">
        <v>15</v>
      </c>
      <c r="F11" s="290">
        <f t="shared" ref="F11:F20" si="0">IFERROR(E11/C11," ")</f>
        <v>1.0714285714285714</v>
      </c>
      <c r="G11" s="210">
        <f t="shared" ref="G11:G20" si="1">IFERROR(E11/D11," ")</f>
        <v>1.0714285714285714</v>
      </c>
    </row>
    <row r="12" spans="1:11" s="296" customFormat="1" ht="35.25" customHeight="1" thickBot="1" x14ac:dyDescent="0.3">
      <c r="A12" s="291" t="s">
        <v>179</v>
      </c>
      <c r="B12" s="292" t="s">
        <v>177</v>
      </c>
      <c r="C12" s="293">
        <v>617</v>
      </c>
      <c r="D12" s="293">
        <f t="shared" ref="D12:E12" si="2">SUM(D10:D11)</f>
        <v>620</v>
      </c>
      <c r="E12" s="293">
        <f t="shared" si="2"/>
        <v>610</v>
      </c>
      <c r="F12" s="294">
        <f t="shared" si="0"/>
        <v>0.98865478119935168</v>
      </c>
      <c r="G12" s="295">
        <f t="shared" si="1"/>
        <v>0.9838709677419355</v>
      </c>
      <c r="J12" s="286"/>
    </row>
    <row r="13" spans="1:11" x14ac:dyDescent="0.25">
      <c r="A13" s="297"/>
      <c r="B13" s="281"/>
      <c r="C13" s="298"/>
      <c r="D13" s="298"/>
      <c r="E13" s="299"/>
      <c r="F13" s="300"/>
      <c r="G13" s="464" t="str">
        <f t="shared" si="1"/>
        <v xml:space="preserve"> </v>
      </c>
      <c r="J13" s="286"/>
    </row>
    <row r="14" spans="1:11" s="51" customFormat="1" x14ac:dyDescent="0.25">
      <c r="A14" s="280" t="s">
        <v>180</v>
      </c>
      <c r="B14" s="301"/>
      <c r="C14" s="302"/>
      <c r="D14" s="302"/>
      <c r="E14" s="303"/>
      <c r="F14" s="304"/>
      <c r="G14" s="465" t="str">
        <f t="shared" si="1"/>
        <v xml:space="preserve"> </v>
      </c>
      <c r="I14" s="53"/>
      <c r="J14" s="593"/>
      <c r="K14" s="53"/>
    </row>
    <row r="15" spans="1:11" s="286" customFormat="1" x14ac:dyDescent="0.25">
      <c r="A15" s="282" t="s">
        <v>181</v>
      </c>
      <c r="B15" s="283" t="s">
        <v>150</v>
      </c>
      <c r="C15" s="468">
        <v>1839170</v>
      </c>
      <c r="D15" s="305">
        <v>1967847</v>
      </c>
      <c r="E15" s="468">
        <v>1959346</v>
      </c>
      <c r="F15" s="285">
        <f t="shared" si="0"/>
        <v>1.0653425186361238</v>
      </c>
      <c r="G15" s="209">
        <f t="shared" si="1"/>
        <v>0.995680050329116</v>
      </c>
      <c r="I15" s="594"/>
      <c r="J15" s="594"/>
      <c r="K15" s="593"/>
    </row>
    <row r="16" spans="1:11" s="286" customFormat="1" x14ac:dyDescent="0.25">
      <c r="A16" s="282" t="s">
        <v>182</v>
      </c>
      <c r="B16" s="283" t="s">
        <v>150</v>
      </c>
      <c r="C16" s="468">
        <v>23754</v>
      </c>
      <c r="D16" s="305">
        <v>27793</v>
      </c>
      <c r="E16" s="468">
        <v>32769</v>
      </c>
      <c r="F16" s="285">
        <f t="shared" si="0"/>
        <v>1.3795150290477394</v>
      </c>
      <c r="G16" s="209">
        <f t="shared" si="1"/>
        <v>1.1790378872377938</v>
      </c>
      <c r="I16" s="594"/>
      <c r="J16" s="594"/>
      <c r="K16" s="593"/>
    </row>
    <row r="17" spans="1:11" s="286" customFormat="1" x14ac:dyDescent="0.25">
      <c r="A17" s="282" t="s">
        <v>183</v>
      </c>
      <c r="B17" s="283" t="s">
        <v>150</v>
      </c>
      <c r="C17" s="468">
        <v>0</v>
      </c>
      <c r="D17" s="305">
        <v>0</v>
      </c>
      <c r="E17" s="468">
        <v>0</v>
      </c>
      <c r="F17" s="285" t="str">
        <f t="shared" si="0"/>
        <v xml:space="preserve"> </v>
      </c>
      <c r="G17" s="209" t="str">
        <f t="shared" si="1"/>
        <v xml:space="preserve"> </v>
      </c>
      <c r="I17" s="594"/>
      <c r="J17" s="594"/>
      <c r="K17" s="593"/>
    </row>
    <row r="18" spans="1:11" s="286" customFormat="1" x14ac:dyDescent="0.25">
      <c r="A18" s="282" t="s">
        <v>184</v>
      </c>
      <c r="B18" s="283" t="s">
        <v>150</v>
      </c>
      <c r="C18" s="468">
        <v>19200</v>
      </c>
      <c r="D18" s="305">
        <v>18327</v>
      </c>
      <c r="E18" s="468">
        <v>21237</v>
      </c>
      <c r="F18" s="285">
        <f t="shared" si="0"/>
        <v>1.1060937500000001</v>
      </c>
      <c r="G18" s="209">
        <f t="shared" si="1"/>
        <v>1.1587821247339991</v>
      </c>
      <c r="I18" s="594"/>
      <c r="J18" s="594"/>
      <c r="K18" s="593"/>
    </row>
    <row r="19" spans="1:11" s="286" customFormat="1" ht="16.5" thickBot="1" x14ac:dyDescent="0.3">
      <c r="A19" s="287" t="s">
        <v>185</v>
      </c>
      <c r="B19" s="288" t="s">
        <v>150</v>
      </c>
      <c r="C19" s="469">
        <v>0</v>
      </c>
      <c r="D19" s="469">
        <v>0</v>
      </c>
      <c r="E19" s="469">
        <v>0</v>
      </c>
      <c r="F19" s="290" t="str">
        <f t="shared" si="0"/>
        <v xml:space="preserve"> </v>
      </c>
      <c r="G19" s="210" t="str">
        <f t="shared" si="1"/>
        <v xml:space="preserve"> </v>
      </c>
      <c r="I19" s="594"/>
      <c r="J19" s="594"/>
      <c r="K19" s="593"/>
    </row>
    <row r="20" spans="1:11" s="296" customFormat="1" ht="35.25" customHeight="1" thickBot="1" x14ac:dyDescent="0.3">
      <c r="A20" s="291" t="s">
        <v>186</v>
      </c>
      <c r="B20" s="292" t="s">
        <v>150</v>
      </c>
      <c r="C20" s="293">
        <v>1882124</v>
      </c>
      <c r="D20" s="293">
        <f>SUM(D15:D19)</f>
        <v>2013967</v>
      </c>
      <c r="E20" s="293">
        <f t="shared" ref="E20" si="3">SUM(E15:E19)</f>
        <v>2013352</v>
      </c>
      <c r="F20" s="294">
        <f t="shared" si="0"/>
        <v>1.0697233551030645</v>
      </c>
      <c r="G20" s="295">
        <f t="shared" si="1"/>
        <v>0.99969463253370094</v>
      </c>
      <c r="I20" s="306"/>
      <c r="J20" s="594"/>
      <c r="K20" s="306"/>
    </row>
    <row r="21" spans="1:11" s="296" customFormat="1" x14ac:dyDescent="0.25">
      <c r="A21" s="306"/>
      <c r="B21" s="307"/>
      <c r="C21" s="308"/>
      <c r="D21" s="308"/>
      <c r="E21" s="600"/>
      <c r="F21" s="309"/>
      <c r="G21" s="309"/>
      <c r="I21" s="306"/>
      <c r="J21" s="593"/>
      <c r="K21" s="306"/>
    </row>
    <row r="22" spans="1:11" s="296" customFormat="1" x14ac:dyDescent="0.25">
      <c r="A22" s="12" t="s">
        <v>187</v>
      </c>
      <c r="B22" s="307"/>
      <c r="C22" s="308"/>
      <c r="D22" s="308"/>
      <c r="E22" s="308"/>
      <c r="F22" s="309"/>
      <c r="G22" s="309"/>
      <c r="I22" s="306"/>
      <c r="J22" s="593"/>
      <c r="K22" s="306"/>
    </row>
    <row r="23" spans="1:11" x14ac:dyDescent="0.25">
      <c r="E23" s="310"/>
      <c r="F23" s="310"/>
      <c r="J23" s="286"/>
    </row>
    <row r="24" spans="1:11" x14ac:dyDescent="0.25">
      <c r="C24" s="311"/>
      <c r="D24" s="311"/>
      <c r="G24" s="39"/>
    </row>
    <row r="25" spans="1:11" x14ac:dyDescent="0.25">
      <c r="A25" s="25"/>
      <c r="C25" s="311"/>
      <c r="D25" s="311"/>
    </row>
    <row r="35" spans="2:2" x14ac:dyDescent="0.25">
      <c r="B35" s="275" t="s">
        <v>118</v>
      </c>
    </row>
  </sheetData>
  <mergeCells count="2">
    <mergeCell ref="A3:G3"/>
    <mergeCell ref="A4:G4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&amp;L&amp;10VASIVÍZ ZRt.&amp;R&amp;10 2018. április 19.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12</vt:i4>
      </vt:variant>
    </vt:vector>
  </HeadingPairs>
  <TitlesOfParts>
    <vt:vector size="24" baseType="lpstr">
      <vt:lpstr>Főlap</vt:lpstr>
      <vt:lpstr>Mennyiség</vt:lpstr>
      <vt:lpstr>Term.ért. és eredmény</vt:lpstr>
      <vt:lpstr>Bevétel</vt:lpstr>
      <vt:lpstr>Költség, ráford.</vt:lpstr>
      <vt:lpstr>Anyag,energia </vt:lpstr>
      <vt:lpstr>Tárgyi eszk.fennt.</vt:lpstr>
      <vt:lpstr>Készletgazd.</vt:lpstr>
      <vt:lpstr>Létszám, bér</vt:lpstr>
      <vt:lpstr>Személyi jell.kif.</vt:lpstr>
      <vt:lpstr>Beruházás</vt:lpstr>
      <vt:lpstr>Építés</vt:lpstr>
      <vt:lpstr>'Anyag,energia '!Nyomtatási_terület</vt:lpstr>
      <vt:lpstr>Beruházás!Nyomtatási_terület</vt:lpstr>
      <vt:lpstr>Bevétel!Nyomtatási_terület</vt:lpstr>
      <vt:lpstr>Építés!Nyomtatási_terület</vt:lpstr>
      <vt:lpstr>Főlap!Nyomtatási_terület</vt:lpstr>
      <vt:lpstr>Készletgazd.!Nyomtatási_terület</vt:lpstr>
      <vt:lpstr>'Költség, ráford.'!Nyomtatási_terület</vt:lpstr>
      <vt:lpstr>'Létszám, bér'!Nyomtatási_terület</vt:lpstr>
      <vt:lpstr>Mennyiség!Nyomtatási_terület</vt:lpstr>
      <vt:lpstr>'Személyi jell.kif.'!Nyomtatási_terület</vt:lpstr>
      <vt:lpstr>'Tárgyi eszk.fennt.'!Nyomtatási_terület</vt:lpstr>
      <vt:lpstr>'Term.ért. és eredmény'!Nyomtatási_terület</vt:lpstr>
    </vt:vector>
  </TitlesOfParts>
  <Company>VASIVÍZ Rt.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Temesi Lajosné</dc:creator>
  <cp:lastModifiedBy>Rácz Mónika</cp:lastModifiedBy>
  <cp:lastPrinted>2018-04-09T07:36:04Z</cp:lastPrinted>
  <dcterms:created xsi:type="dcterms:W3CDTF">2001-12-10T13:04:56Z</dcterms:created>
  <dcterms:modified xsi:type="dcterms:W3CDTF">2018-04-09T07:40:55Z</dcterms:modified>
</cp:coreProperties>
</file>