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terv" sheetId="2" r:id="rId1"/>
    <sheet name="Munka1" sheetId="1" r:id="rId2"/>
  </sheets>
  <calcPr calcId="152511"/>
</workbook>
</file>

<file path=xl/calcChain.xml><?xml version="1.0" encoding="utf-8"?>
<calcChain xmlns="http://schemas.openxmlformats.org/spreadsheetml/2006/main">
  <c r="B21" i="2" l="1"/>
  <c r="B10" i="2"/>
  <c r="B11" i="2"/>
  <c r="B12" i="2"/>
  <c r="B13" i="2"/>
  <c r="B14" i="2"/>
  <c r="B15" i="2"/>
  <c r="B17" i="2"/>
  <c r="B18" i="2"/>
  <c r="B19" i="2"/>
  <c r="B20" i="2"/>
  <c r="B9" i="2"/>
  <c r="B8" i="2"/>
  <c r="B7" i="2"/>
  <c r="B6" i="2"/>
  <c r="B28" i="2"/>
  <c r="B33" i="2"/>
  <c r="B34" i="2"/>
  <c r="B35" i="2"/>
  <c r="B36" i="2"/>
  <c r="B37" i="2"/>
  <c r="T15" i="2" l="1"/>
  <c r="S15" i="2"/>
  <c r="R15" i="2"/>
  <c r="Q15" i="2"/>
  <c r="P15" i="2"/>
  <c r="O15" i="2"/>
  <c r="N15" i="2"/>
  <c r="L15" i="2"/>
  <c r="K15" i="2"/>
  <c r="J15" i="2"/>
  <c r="H15" i="2"/>
  <c r="F15" i="2"/>
  <c r="E15" i="2"/>
  <c r="D15" i="2"/>
  <c r="C15" i="2"/>
  <c r="I15" i="2"/>
  <c r="G15" i="2"/>
  <c r="F43" i="2"/>
  <c r="S18" i="2" s="1"/>
  <c r="J46" i="2"/>
  <c r="H42" i="2"/>
  <c r="K19" i="2" s="1"/>
  <c r="H43" i="2"/>
  <c r="H44" i="2"/>
  <c r="H45" i="2"/>
  <c r="H41" i="2"/>
  <c r="P19" i="2" s="1"/>
  <c r="F42" i="2"/>
  <c r="F44" i="2"/>
  <c r="F45" i="2"/>
  <c r="F41" i="2"/>
  <c r="F46" i="2" s="1"/>
  <c r="D42" i="2"/>
  <c r="D43" i="2"/>
  <c r="D44" i="2"/>
  <c r="D45" i="2"/>
  <c r="D41" i="2"/>
  <c r="D46" i="2" l="1"/>
  <c r="O17" i="2"/>
  <c r="L17" i="2"/>
  <c r="L21" i="2" s="1"/>
  <c r="L18" i="2"/>
  <c r="S19" i="2"/>
  <c r="G17" i="2"/>
  <c r="C17" i="2"/>
  <c r="E17" i="2"/>
  <c r="H17" i="2"/>
  <c r="K17" i="2"/>
  <c r="N17" i="2"/>
  <c r="P17" i="2"/>
  <c r="R17" i="2"/>
  <c r="T17" i="2"/>
  <c r="I18" i="2"/>
  <c r="C18" i="2"/>
  <c r="F18" i="2"/>
  <c r="H18" i="2"/>
  <c r="K18" i="2"/>
  <c r="N18" i="2"/>
  <c r="P18" i="2"/>
  <c r="P21" i="2" s="1"/>
  <c r="R18" i="2"/>
  <c r="T18" i="2"/>
  <c r="D19" i="2"/>
  <c r="F19" i="2"/>
  <c r="H19" i="2"/>
  <c r="J19" i="2"/>
  <c r="L19" i="2"/>
  <c r="O19" i="2"/>
  <c r="Q19" i="2"/>
  <c r="H21" i="2"/>
  <c r="H46" i="2"/>
  <c r="I17" i="2"/>
  <c r="I21" i="2" s="1"/>
  <c r="D17" i="2"/>
  <c r="F17" i="2"/>
  <c r="J17" i="2"/>
  <c r="Q17" i="2"/>
  <c r="S17" i="2"/>
  <c r="G18" i="2"/>
  <c r="D18" i="2"/>
  <c r="E18" i="2"/>
  <c r="J18" i="2"/>
  <c r="O18" i="2"/>
  <c r="O21" i="2" s="1"/>
  <c r="Q18" i="2"/>
  <c r="C19" i="2"/>
  <c r="E19" i="2"/>
  <c r="G19" i="2"/>
  <c r="I19" i="2"/>
  <c r="N19" i="2"/>
  <c r="R19" i="2"/>
  <c r="T19" i="2"/>
  <c r="F21" i="2"/>
  <c r="S21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C28" i="2"/>
  <c r="K21" i="2"/>
  <c r="M21" i="2"/>
  <c r="U21" i="2"/>
  <c r="V21" i="2"/>
  <c r="W21" i="2"/>
  <c r="X21" i="2"/>
  <c r="Y21" i="2"/>
  <c r="R21" i="2" l="1"/>
  <c r="Q21" i="2"/>
  <c r="J21" i="2"/>
  <c r="D21" i="2"/>
  <c r="T21" i="2"/>
  <c r="N21" i="2"/>
  <c r="E21" i="2"/>
  <c r="G21" i="2"/>
  <c r="C21" i="2"/>
  <c r="B30" i="2" l="1"/>
  <c r="B26" i="1"/>
  <c r="B18" i="1"/>
  <c r="B24" i="1"/>
</calcChain>
</file>

<file path=xl/sharedStrings.xml><?xml version="1.0" encoding="utf-8"?>
<sst xmlns="http://schemas.openxmlformats.org/spreadsheetml/2006/main" count="199" uniqueCount="146">
  <si>
    <t>Villamos energia</t>
  </si>
  <si>
    <t>Gáz</t>
  </si>
  <si>
    <t>Víz</t>
  </si>
  <si>
    <t>Tisztítószer</t>
  </si>
  <si>
    <t>Üzemanyag</t>
  </si>
  <si>
    <t>Karbantartó anyag</t>
  </si>
  <si>
    <t>Hulladékszállítás</t>
  </si>
  <si>
    <t>Reklám</t>
  </si>
  <si>
    <t>Riasztó felügyelet</t>
  </si>
  <si>
    <t>Munkavédelmi ktg</t>
  </si>
  <si>
    <t>Egyéb</t>
  </si>
  <si>
    <t>Bérktg.</t>
  </si>
  <si>
    <t>Személyi jell.egyéb</t>
  </si>
  <si>
    <t>Adók, járulékok</t>
  </si>
  <si>
    <t>KÖLTSÉGEK</t>
  </si>
  <si>
    <t>BEVÉTELEK</t>
  </si>
  <si>
    <t>SPORTLIGET</t>
  </si>
  <si>
    <t>2016.</t>
  </si>
  <si>
    <t>Sportliget kispályák</t>
  </si>
  <si>
    <t>Sportliget</t>
  </si>
  <si>
    <t>Sportliget multifunkciós</t>
  </si>
  <si>
    <t>Sportliget tenisz</t>
  </si>
  <si>
    <t>Koman Vlagyimir, Szalai Gábor</t>
  </si>
  <si>
    <t>Önkorm.finanszírozás</t>
  </si>
  <si>
    <t>2017.</t>
  </si>
  <si>
    <t>Büfé</t>
  </si>
  <si>
    <t>Gyepfelület</t>
  </si>
  <si>
    <t>Virágos gyepfelület</t>
  </si>
  <si>
    <t>Vegyes cserje és évelő növényágyak</t>
  </si>
  <si>
    <t>Alfunkció 1.</t>
  </si>
  <si>
    <t>Alfunkció 2.</t>
  </si>
  <si>
    <t>Alfunkció 3.</t>
  </si>
  <si>
    <t>Alfunkció 4.</t>
  </si>
  <si>
    <t>Piknik övezet</t>
  </si>
  <si>
    <t>Alfunkció 5.</t>
  </si>
  <si>
    <t>Fitnesz-szabadtéri tornapálya</t>
  </si>
  <si>
    <t>Alfunkció 6.</t>
  </si>
  <si>
    <t>Alfunkció 7.</t>
  </si>
  <si>
    <t>Mászófal</t>
  </si>
  <si>
    <t>Alfunkció 8.</t>
  </si>
  <si>
    <t>A épület</t>
  </si>
  <si>
    <t>Alfunkció 9.</t>
  </si>
  <si>
    <t>B épület</t>
  </si>
  <si>
    <t>Alfunkció 10.</t>
  </si>
  <si>
    <t>Esőbeálló</t>
  </si>
  <si>
    <t>Alfunkció 11.</t>
  </si>
  <si>
    <t>Híd</t>
  </si>
  <si>
    <t>Alfunkció 12.</t>
  </si>
  <si>
    <t>Gyalogút</t>
  </si>
  <si>
    <t>Alfunkció 13.</t>
  </si>
  <si>
    <t>Kocogókör</t>
  </si>
  <si>
    <t>Parkolók, utak</t>
  </si>
  <si>
    <t>Alfunkció 14.</t>
  </si>
  <si>
    <t>Főtevékenység A</t>
  </si>
  <si>
    <t>Főtevékenység B</t>
  </si>
  <si>
    <t xml:space="preserve">Alfunkció 3. </t>
  </si>
  <si>
    <t>Kosárlabda pályák</t>
  </si>
  <si>
    <t>Tenisz pályák</t>
  </si>
  <si>
    <t>Kispályás foci pályák</t>
  </si>
  <si>
    <t>Görkorcsolyapálya</t>
  </si>
  <si>
    <t>Eszközbeszerzés: sportesziözök cseréje</t>
  </si>
  <si>
    <t>Eszközbeszerzés: szabadtéri bútorok cseréje</t>
  </si>
  <si>
    <t>Eszközbeszerzés: gépek karbantartása</t>
  </si>
  <si>
    <t>Főtevékenység C</t>
  </si>
  <si>
    <t>Büfé üzemeltetése</t>
  </si>
  <si>
    <t>Sporteszköz kölcsönzés</t>
  </si>
  <si>
    <t>Pihenőkert, sakk asztalok</t>
  </si>
  <si>
    <t>10182,5 m²</t>
  </si>
  <si>
    <t>2210 m²</t>
  </si>
  <si>
    <t>4880 m²</t>
  </si>
  <si>
    <t>3660 m²</t>
  </si>
  <si>
    <t>840 m²</t>
  </si>
  <si>
    <t>1300 m²</t>
  </si>
  <si>
    <t>Összesen:</t>
  </si>
  <si>
    <t>Megnevezés</t>
  </si>
  <si>
    <t>1220 m²</t>
  </si>
  <si>
    <t xml:space="preserve">Kertész </t>
  </si>
  <si>
    <t>Takarító</t>
  </si>
  <si>
    <t>Szakmunkás</t>
  </si>
  <si>
    <t>Fizikai</t>
  </si>
  <si>
    <t>Műszakvezető</t>
  </si>
  <si>
    <t>Bérktg</t>
  </si>
  <si>
    <t>Szem.jell.e.</t>
  </si>
  <si>
    <t>Adók,jár.</t>
  </si>
  <si>
    <t>Munkavédelem</t>
  </si>
  <si>
    <t>Éves</t>
  </si>
  <si>
    <t>Fő</t>
  </si>
  <si>
    <t>Pótlás</t>
  </si>
  <si>
    <t>Számítások</t>
  </si>
  <si>
    <t>Kaszálás 20-szor, egységár 1,-Ft/m2</t>
  </si>
  <si>
    <t>9628 x 20 x 1=192560,-;</t>
  </si>
  <si>
    <t>öntözés (vízkészlethasználati díj+ elektromos áram-szivattyú) 15 %-a</t>
  </si>
  <si>
    <t>124200,-</t>
  </si>
  <si>
    <t>üzemeltetés</t>
  </si>
  <si>
    <t>tápanyagutánpótlás , egységár 68,-Ft/m2</t>
  </si>
  <si>
    <t>9628 x 68=654704,-</t>
  </si>
  <si>
    <t>gyepszellőztetés, egységár 0,2,-Ft/m2</t>
  </si>
  <si>
    <t>0,2 x 9628=1925,6,-</t>
  </si>
  <si>
    <t>karbantartás</t>
  </si>
  <si>
    <t>évi kétszeri kaszálás, egységár 1,8,-Ft/m2</t>
  </si>
  <si>
    <t>26540 x 2 x 1,8=95544,-</t>
  </si>
  <si>
    <t>öntözés (vízkészlethasználati díj+ elektromos áram-szivattyú) 40 %-a</t>
  </si>
  <si>
    <t>331200,-</t>
  </si>
  <si>
    <t>pótlás</t>
  </si>
  <si>
    <t>gyepfelület évi 10%-ának felújítása, lehatárolással, anyag egységár 16,25,-Ft/m2</t>
  </si>
  <si>
    <t>16,25 x 9628=156455,-</t>
  </si>
  <si>
    <t>növényvédelem évi 3-szor egységár anyag 5000,-Ft/év/alkalom</t>
  </si>
  <si>
    <t>3 x 5000,-=15000,-</t>
  </si>
  <si>
    <t>lombhúzás évi 3-szor ktsge 10000,-/év/alkalom</t>
  </si>
  <si>
    <t>3 x 10000,-= 30000,-</t>
  </si>
  <si>
    <t>öntözés (vízkészlethasználati díj+ elektromos áram-szivattyú) 32 %-a</t>
  </si>
  <si>
    <t>264960.-</t>
  </si>
  <si>
    <t>metszés 10000,-/év</t>
  </si>
  <si>
    <t>évenkénti 1 cm kéreg pótlása, egyégár 150,-/m2</t>
  </si>
  <si>
    <t>150 x 21522=3228300,-</t>
  </si>
  <si>
    <t>növénypótlás 800000,-/év</t>
  </si>
  <si>
    <t>800000,-</t>
  </si>
  <si>
    <t>koros fa metszés kosaras autóval kb. 50 db, egységár 25000,-/db</t>
  </si>
  <si>
    <t>50 x 25000=1000000,-</t>
  </si>
  <si>
    <t xml:space="preserve">síkosságmentesítés nov-febr (4) hónapokban egységár 50,-/m2/hó, a terület :főúton 2 m szélességben (460 m2) parkoló körüli gyalogos térkő (200 m2), dísztér (3260 m2), Aranypatk menti szilárd burk (360 m2) </t>
  </si>
  <si>
    <t>4280 m2x 50 x 4=856000,-</t>
  </si>
  <si>
    <t>gyommnetesítés évi 3 alkalommal összesen 100000,-Ft</t>
  </si>
  <si>
    <t>100000.-</t>
  </si>
  <si>
    <t>bútorok (padok, napozóágyak, hullgy., ker.tartó..) évi egyszeri festése bútor kb 100 db), egységár 5000,-Ft/db</t>
  </si>
  <si>
    <t>100 x 5000,- =500000,-</t>
  </si>
  <si>
    <t>murvás, stabilizer burkolat pótlása, karbantratása a felület 5 %-áén évenete, egységár 9500,-/m2</t>
  </si>
  <si>
    <t>2125 x 0,05x 9000,-=1009375,-</t>
  </si>
  <si>
    <t>síkosságmentesített az előzőek szerint</t>
  </si>
  <si>
    <t>2210 x 50 x 4=442000,-</t>
  </si>
  <si>
    <t>gyommentesítés szegélyeknél évi 2-3-szor összesen évi 20000,-</t>
  </si>
  <si>
    <t>20000,-</t>
  </si>
  <si>
    <t>lokális burkolat javítás a zúzalékos ter. 5%-án egységár 9500,-Ft/m2</t>
  </si>
  <si>
    <t>1600x 0,05x 9500,-=760000,-</t>
  </si>
  <si>
    <t>öntözés (vízkészlethasználati díj+ elektromos áram-szivattyú) 7 %-a</t>
  </si>
  <si>
    <t>57960,-</t>
  </si>
  <si>
    <t>öntözés (vízkészlethasználati díj+ elektromos áram-szivattyú) 6 %-a</t>
  </si>
  <si>
    <t>49680,-</t>
  </si>
  <si>
    <t>Vegyes cserje évelő</t>
  </si>
  <si>
    <t>Gyalogos útvonalak</t>
  </si>
  <si>
    <t>Utak parkolók</t>
  </si>
  <si>
    <t>Kispályás labdarúgó</t>
  </si>
  <si>
    <t>Teniszpályák</t>
  </si>
  <si>
    <r>
      <t>9628 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</si>
  <si>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26540 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</si>
  <si>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21522 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</si>
  <si>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72 m</t>
    </r>
    <r>
      <rPr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</si>
</sst>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4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0" fontId="0" fillId="2" borderId="0" xfId="0" applyFill="1"/>
    <xf numFmtId="3" fontId="0" fillId="2" borderId="0" xfId="0" applyNumberFormat="1" applyFill="1"/>
    <xf numFmtId="3" fontId="1" fillId="2" borderId="0" xfId="0" applyNumberFormat="1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0" xfId="1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0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ill="1"/>
    <xf numFmtId="0" fontId="0" fillId="3" borderId="0" xfId="0" applyFill="1"/>
    <xf numFmtId="9" fontId="0" fillId="0" borderId="0" xfId="1" applyNumberFormat="1" applyFont="1" applyAlignment="1">
      <alignment horizontal="right"/>
    </xf>
    <xf numFmtId="9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3" fontId="0" fillId="0" borderId="0" xfId="0" applyNumberFormat="1" applyFill="1"/>
    <xf numFmtId="0" fontId="0" fillId="4" borderId="1" xfId="0" applyFill="1" applyBorder="1"/>
    <xf numFmtId="0" fontId="0" fillId="4" borderId="0" xfId="0" applyFill="1"/>
    <xf numFmtId="9" fontId="0" fillId="4" borderId="0" xfId="1" applyNumberFormat="1" applyFont="1" applyFill="1" applyAlignment="1">
      <alignment horizontal="right"/>
    </xf>
    <xf numFmtId="9" fontId="0" fillId="3" borderId="0" xfId="1" applyNumberFormat="1" applyFont="1" applyFill="1" applyAlignment="1">
      <alignment horizontal="right"/>
    </xf>
    <xf numFmtId="9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0" fillId="6" borderId="0" xfId="0" applyFill="1"/>
    <xf numFmtId="9" fontId="0" fillId="6" borderId="0" xfId="1" applyNumberFormat="1" applyFont="1" applyFill="1" applyAlignment="1">
      <alignment horizontal="right"/>
    </xf>
    <xf numFmtId="0" fontId="5" fillId="7" borderId="0" xfId="0" applyFont="1" applyFill="1"/>
    <xf numFmtId="9" fontId="5" fillId="7" borderId="0" xfId="1" applyNumberFormat="1" applyFont="1" applyFill="1" applyAlignment="1">
      <alignment horizontal="right"/>
    </xf>
    <xf numFmtId="0" fontId="0" fillId="8" borderId="0" xfId="0" applyFill="1"/>
    <xf numFmtId="9" fontId="0" fillId="8" borderId="0" xfId="1" applyNumberFormat="1" applyFont="1" applyFill="1" applyAlignment="1">
      <alignment horizontal="right"/>
    </xf>
    <xf numFmtId="0" fontId="0" fillId="3" borderId="1" xfId="0" applyFill="1" applyBorder="1"/>
    <xf numFmtId="3" fontId="0" fillId="0" borderId="1" xfId="0" applyNumberFormat="1" applyBorder="1" applyAlignment="1">
      <alignment horizontal="right"/>
    </xf>
    <xf numFmtId="164" fontId="1" fillId="4" borderId="1" xfId="1" applyNumberFormat="1" applyFont="1" applyFill="1" applyBorder="1" applyAlignment="1">
      <alignment horizontal="right"/>
    </xf>
    <xf numFmtId="0" fontId="0" fillId="8" borderId="1" xfId="0" applyFill="1" applyBorder="1"/>
    <xf numFmtId="164" fontId="1" fillId="5" borderId="1" xfId="1" applyNumberFormat="1" applyFont="1" applyFill="1" applyBorder="1" applyAlignment="1">
      <alignment horizontal="right"/>
    </xf>
    <xf numFmtId="164" fontId="1" fillId="8" borderId="1" xfId="1" applyNumberFormat="1" applyFont="1" applyFill="1" applyBorder="1" applyAlignment="1">
      <alignment horizontal="right"/>
    </xf>
    <xf numFmtId="0" fontId="0" fillId="6" borderId="1" xfId="0" applyFill="1" applyBorder="1"/>
    <xf numFmtId="164" fontId="1" fillId="6" borderId="1" xfId="1" applyNumberFormat="1" applyFont="1" applyFill="1" applyBorder="1" applyAlignment="1">
      <alignment horizontal="right"/>
    </xf>
    <xf numFmtId="0" fontId="0" fillId="7" borderId="1" xfId="0" applyFill="1" applyBorder="1"/>
    <xf numFmtId="164" fontId="1" fillId="7" borderId="1" xfId="1" applyNumberFormat="1" applyFont="1" applyFill="1" applyBorder="1" applyAlignment="1">
      <alignment horizontal="right"/>
    </xf>
    <xf numFmtId="164" fontId="1" fillId="3" borderId="1" xfId="1" applyNumberFormat="1" applyFont="1" applyFill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16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wrapText="1"/>
    </xf>
    <xf numFmtId="164" fontId="0" fillId="0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0" fontId="6" fillId="0" borderId="0" xfId="0" applyFont="1"/>
    <xf numFmtId="3" fontId="6" fillId="2" borderId="0" xfId="0" applyNumberFormat="1" applyFont="1" applyFill="1" applyAlignment="1">
      <alignment horizontal="center"/>
    </xf>
    <xf numFmtId="0" fontId="7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3" fontId="7" fillId="0" borderId="1" xfId="0" applyNumberFormat="1" applyFont="1" applyBorder="1"/>
    <xf numFmtId="164" fontId="7" fillId="0" borderId="1" xfId="1" applyNumberFormat="1" applyFont="1" applyBorder="1" applyAlignment="1">
      <alignment horizontal="right"/>
    </xf>
    <xf numFmtId="0" fontId="7" fillId="0" borderId="1" xfId="0" applyFont="1" applyFill="1" applyBorder="1"/>
    <xf numFmtId="164" fontId="7" fillId="0" borderId="1" xfId="1" applyNumberFormat="1" applyFont="1" applyFill="1" applyBorder="1" applyAlignment="1">
      <alignment horizontal="right"/>
    </xf>
    <xf numFmtId="3" fontId="6" fillId="0" borderId="1" xfId="0" applyNumberFormat="1" applyFont="1" applyBorder="1"/>
    <xf numFmtId="0" fontId="10" fillId="0" borderId="3" xfId="0" applyFont="1" applyBorder="1" applyAlignment="1">
      <alignment horizontal="left"/>
    </xf>
    <xf numFmtId="0" fontId="6" fillId="0" borderId="1" xfId="0" applyFont="1" applyFill="1" applyBorder="1"/>
    <xf numFmtId="164" fontId="7" fillId="0" borderId="0" xfId="1" applyNumberFormat="1" applyFont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32" sqref="F32"/>
    </sheetView>
  </sheetViews>
  <sheetFormatPr defaultRowHeight="15" x14ac:dyDescent="0.25"/>
  <cols>
    <col min="1" max="1" width="22.28515625" customWidth="1"/>
    <col min="2" max="2" width="10.42578125" style="1" customWidth="1"/>
    <col min="3" max="3" width="15.140625" customWidth="1"/>
    <col min="4" max="4" width="13.5703125" bestFit="1" customWidth="1"/>
    <col min="5" max="5" width="12.28515625" customWidth="1"/>
    <col min="6" max="6" width="12.42578125" bestFit="1" customWidth="1"/>
    <col min="7" max="7" width="11" bestFit="1" customWidth="1"/>
    <col min="8" max="8" width="12.42578125" bestFit="1" customWidth="1"/>
    <col min="9" max="9" width="16.42578125" bestFit="1" customWidth="1"/>
    <col min="10" max="12" width="12.42578125" bestFit="1" customWidth="1"/>
    <col min="14" max="14" width="12.140625" customWidth="1"/>
    <col min="15" max="15" width="11" bestFit="1" customWidth="1"/>
    <col min="16" max="16" width="12.5703125" customWidth="1"/>
    <col min="17" max="19" width="12.42578125" bestFit="1" customWidth="1"/>
    <col min="20" max="20" width="11" bestFit="1" customWidth="1"/>
    <col min="24" max="24" width="12.42578125" bestFit="1" customWidth="1"/>
    <col min="25" max="25" width="10" bestFit="1" customWidth="1"/>
  </cols>
  <sheetData>
    <row r="1" spans="1:25" x14ac:dyDescent="0.25">
      <c r="A1" s="68" t="s">
        <v>16</v>
      </c>
      <c r="B1" s="69" t="s">
        <v>24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s="3" customFormat="1" x14ac:dyDescent="0.25">
      <c r="A2" s="71" t="s">
        <v>74</v>
      </c>
      <c r="B2" s="72"/>
      <c r="C2" s="73" t="s">
        <v>53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 t="s">
        <v>54</v>
      </c>
      <c r="R2" s="73"/>
      <c r="S2" s="73"/>
      <c r="T2" s="73"/>
      <c r="U2" s="73"/>
      <c r="V2" s="73"/>
      <c r="W2" s="73"/>
      <c r="X2" s="73" t="s">
        <v>63</v>
      </c>
      <c r="Y2" s="73"/>
    </row>
    <row r="3" spans="1:25" s="13" customFormat="1" ht="12" customHeight="1" x14ac:dyDescent="0.2">
      <c r="A3" s="74"/>
      <c r="B3" s="75"/>
      <c r="C3" s="76" t="s">
        <v>29</v>
      </c>
      <c r="D3" s="76" t="s">
        <v>30</v>
      </c>
      <c r="E3" s="76" t="s">
        <v>31</v>
      </c>
      <c r="F3" s="76" t="s">
        <v>32</v>
      </c>
      <c r="G3" s="76" t="s">
        <v>34</v>
      </c>
      <c r="H3" s="76" t="s">
        <v>36</v>
      </c>
      <c r="I3" s="76" t="s">
        <v>37</v>
      </c>
      <c r="J3" s="76" t="s">
        <v>39</v>
      </c>
      <c r="K3" s="76" t="s">
        <v>41</v>
      </c>
      <c r="L3" s="76" t="s">
        <v>43</v>
      </c>
      <c r="M3" s="76" t="s">
        <v>45</v>
      </c>
      <c r="N3" s="76" t="s">
        <v>47</v>
      </c>
      <c r="O3" s="76" t="s">
        <v>49</v>
      </c>
      <c r="P3" s="76" t="s">
        <v>52</v>
      </c>
      <c r="Q3" s="76" t="s">
        <v>29</v>
      </c>
      <c r="R3" s="76" t="s">
        <v>30</v>
      </c>
      <c r="S3" s="76" t="s">
        <v>55</v>
      </c>
      <c r="T3" s="76" t="s">
        <v>32</v>
      </c>
      <c r="U3" s="76" t="s">
        <v>34</v>
      </c>
      <c r="V3" s="76" t="s">
        <v>36</v>
      </c>
      <c r="W3" s="76" t="s">
        <v>37</v>
      </c>
      <c r="X3" s="76" t="s">
        <v>29</v>
      </c>
      <c r="Y3" s="76" t="s">
        <v>30</v>
      </c>
    </row>
    <row r="4" spans="1:25" s="11" customFormat="1" ht="57" customHeight="1" x14ac:dyDescent="0.25">
      <c r="A4" s="77"/>
      <c r="B4" s="78"/>
      <c r="C4" s="79" t="s">
        <v>26</v>
      </c>
      <c r="D4" s="79" t="s">
        <v>27</v>
      </c>
      <c r="E4" s="79" t="s">
        <v>28</v>
      </c>
      <c r="F4" s="79" t="s">
        <v>33</v>
      </c>
      <c r="G4" s="79" t="s">
        <v>35</v>
      </c>
      <c r="H4" s="79" t="s">
        <v>66</v>
      </c>
      <c r="I4" s="79" t="s">
        <v>38</v>
      </c>
      <c r="J4" s="79" t="s">
        <v>40</v>
      </c>
      <c r="K4" s="79" t="s">
        <v>42</v>
      </c>
      <c r="L4" s="79" t="s">
        <v>44</v>
      </c>
      <c r="M4" s="79" t="s">
        <v>46</v>
      </c>
      <c r="N4" s="79" t="s">
        <v>48</v>
      </c>
      <c r="O4" s="79" t="s">
        <v>50</v>
      </c>
      <c r="P4" s="79" t="s">
        <v>51</v>
      </c>
      <c r="Q4" s="79" t="s">
        <v>58</v>
      </c>
      <c r="R4" s="79" t="s">
        <v>57</v>
      </c>
      <c r="S4" s="79" t="s">
        <v>56</v>
      </c>
      <c r="T4" s="79" t="s">
        <v>59</v>
      </c>
      <c r="U4" s="79" t="s">
        <v>60</v>
      </c>
      <c r="V4" s="79" t="s">
        <v>61</v>
      </c>
      <c r="W4" s="79" t="s">
        <v>62</v>
      </c>
      <c r="X4" s="79" t="s">
        <v>64</v>
      </c>
      <c r="Y4" s="79" t="s">
        <v>65</v>
      </c>
    </row>
    <row r="5" spans="1:25" ht="17.25" x14ac:dyDescent="0.25">
      <c r="A5" s="80" t="s">
        <v>14</v>
      </c>
      <c r="B5" s="81"/>
      <c r="C5" s="82" t="s">
        <v>142</v>
      </c>
      <c r="D5" s="82" t="s">
        <v>143</v>
      </c>
      <c r="E5" s="82" t="s">
        <v>144</v>
      </c>
      <c r="F5" s="82" t="s">
        <v>75</v>
      </c>
      <c r="G5" s="82"/>
      <c r="H5" s="82"/>
      <c r="I5" s="82" t="s">
        <v>145</v>
      </c>
      <c r="J5" s="82"/>
      <c r="K5" s="82"/>
      <c r="L5" s="82"/>
      <c r="M5" s="82"/>
      <c r="N5" s="82" t="s">
        <v>67</v>
      </c>
      <c r="O5" s="82"/>
      <c r="P5" s="82" t="s">
        <v>68</v>
      </c>
      <c r="Q5" s="82" t="s">
        <v>69</v>
      </c>
      <c r="R5" s="82" t="s">
        <v>70</v>
      </c>
      <c r="S5" s="82" t="s">
        <v>71</v>
      </c>
      <c r="T5" s="82" t="s">
        <v>72</v>
      </c>
      <c r="U5" s="82"/>
      <c r="V5" s="82"/>
      <c r="W5" s="82"/>
      <c r="X5" s="82"/>
      <c r="Y5" s="82"/>
    </row>
    <row r="6" spans="1:25" x14ac:dyDescent="0.25">
      <c r="A6" s="83" t="s">
        <v>0</v>
      </c>
      <c r="B6" s="84">
        <f>SUM(C6:Y6)</f>
        <v>3031690</v>
      </c>
      <c r="C6" s="85">
        <v>10000</v>
      </c>
      <c r="D6" s="85">
        <v>50000</v>
      </c>
      <c r="E6" s="85">
        <v>50000</v>
      </c>
      <c r="F6" s="85"/>
      <c r="G6" s="85"/>
      <c r="H6" s="85"/>
      <c r="I6" s="85">
        <v>16690</v>
      </c>
      <c r="J6" s="85">
        <v>889000</v>
      </c>
      <c r="K6" s="85">
        <v>889000</v>
      </c>
      <c r="L6" s="85">
        <v>889000</v>
      </c>
      <c r="M6" s="85"/>
      <c r="N6" s="85">
        <v>8500</v>
      </c>
      <c r="O6" s="85">
        <v>17000</v>
      </c>
      <c r="P6" s="85">
        <v>8500</v>
      </c>
      <c r="Q6" s="85">
        <v>68000</v>
      </c>
      <c r="R6" s="85">
        <v>102000</v>
      </c>
      <c r="S6" s="85">
        <v>17000</v>
      </c>
      <c r="T6" s="85">
        <v>17000</v>
      </c>
      <c r="U6" s="85"/>
      <c r="V6" s="85"/>
      <c r="W6" s="85"/>
      <c r="X6" s="85"/>
      <c r="Y6" s="85"/>
    </row>
    <row r="7" spans="1:25" x14ac:dyDescent="0.25">
      <c r="A7" s="83" t="s">
        <v>1</v>
      </c>
      <c r="B7" s="84">
        <f>SUM(C7:Y7)</f>
        <v>4500000</v>
      </c>
      <c r="C7" s="85"/>
      <c r="D7" s="85"/>
      <c r="E7" s="85"/>
      <c r="F7" s="85"/>
      <c r="G7" s="85"/>
      <c r="H7" s="85"/>
      <c r="I7" s="85"/>
      <c r="J7" s="85">
        <v>250000</v>
      </c>
      <c r="K7" s="85">
        <v>250000</v>
      </c>
      <c r="L7" s="85"/>
      <c r="M7" s="85"/>
      <c r="N7" s="85"/>
      <c r="O7" s="85"/>
      <c r="P7" s="85"/>
      <c r="Q7" s="85"/>
      <c r="R7" s="85">
        <v>4000000</v>
      </c>
      <c r="S7" s="85"/>
      <c r="T7" s="85"/>
      <c r="U7" s="85"/>
      <c r="V7" s="85"/>
      <c r="W7" s="85"/>
      <c r="X7" s="85"/>
      <c r="Y7" s="85"/>
    </row>
    <row r="8" spans="1:25" x14ac:dyDescent="0.25">
      <c r="A8" s="83" t="s">
        <v>2</v>
      </c>
      <c r="B8" s="84">
        <f>SUM(C8:Y8)</f>
        <v>350000</v>
      </c>
      <c r="C8" s="85"/>
      <c r="D8" s="85"/>
      <c r="E8" s="85"/>
      <c r="F8" s="85"/>
      <c r="G8" s="85"/>
      <c r="H8" s="85"/>
      <c r="I8" s="85"/>
      <c r="J8" s="85">
        <v>200000</v>
      </c>
      <c r="K8" s="85">
        <v>75000</v>
      </c>
      <c r="L8" s="85">
        <v>75000</v>
      </c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1:25" x14ac:dyDescent="0.25">
      <c r="A9" s="83" t="s">
        <v>3</v>
      </c>
      <c r="B9" s="84">
        <f>SUM(C9:Y9)</f>
        <v>250000</v>
      </c>
      <c r="C9" s="85"/>
      <c r="D9" s="85"/>
      <c r="E9" s="85"/>
      <c r="F9" s="85"/>
      <c r="G9" s="85"/>
      <c r="H9" s="85"/>
      <c r="I9" s="85"/>
      <c r="J9" s="85">
        <v>125000</v>
      </c>
      <c r="K9" s="85">
        <v>125000</v>
      </c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1:25" x14ac:dyDescent="0.25">
      <c r="A10" s="83" t="s">
        <v>4</v>
      </c>
      <c r="B10" s="84">
        <f t="shared" ref="B10:B20" si="0">SUM(C10:Y10)</f>
        <v>3879104</v>
      </c>
      <c r="C10" s="85">
        <v>616760</v>
      </c>
      <c r="D10" s="85">
        <v>426744</v>
      </c>
      <c r="E10" s="85">
        <v>309960</v>
      </c>
      <c r="F10" s="85">
        <v>1000000</v>
      </c>
      <c r="G10" s="85"/>
      <c r="H10" s="85"/>
      <c r="I10" s="85"/>
      <c r="J10" s="85"/>
      <c r="K10" s="85"/>
      <c r="L10" s="85"/>
      <c r="M10" s="85"/>
      <c r="N10" s="85">
        <v>956000</v>
      </c>
      <c r="O10" s="85"/>
      <c r="P10" s="85">
        <v>462000</v>
      </c>
      <c r="Q10" s="85">
        <v>57960</v>
      </c>
      <c r="R10" s="85">
        <v>49680</v>
      </c>
      <c r="S10" s="85"/>
      <c r="T10" s="85"/>
      <c r="U10" s="85"/>
      <c r="V10" s="85"/>
      <c r="W10" s="85"/>
      <c r="X10" s="85"/>
      <c r="Y10" s="85"/>
    </row>
    <row r="11" spans="1:25" x14ac:dyDescent="0.25">
      <c r="A11" s="83" t="s">
        <v>5</v>
      </c>
      <c r="B11" s="84">
        <f t="shared" si="0"/>
        <v>3436005</v>
      </c>
      <c r="C11" s="85">
        <v>656630</v>
      </c>
      <c r="D11" s="85"/>
      <c r="E11" s="85">
        <v>10000</v>
      </c>
      <c r="F11" s="85"/>
      <c r="G11" s="85"/>
      <c r="H11" s="85"/>
      <c r="I11" s="85"/>
      <c r="J11" s="85">
        <v>250000</v>
      </c>
      <c r="K11" s="85">
        <v>250000</v>
      </c>
      <c r="L11" s="85"/>
      <c r="M11" s="85"/>
      <c r="N11" s="85">
        <v>1509375</v>
      </c>
      <c r="O11" s="85"/>
      <c r="P11" s="85">
        <v>760000</v>
      </c>
      <c r="Q11" s="85"/>
      <c r="R11" s="85"/>
      <c r="S11" s="85"/>
      <c r="T11" s="85"/>
      <c r="U11" s="85"/>
      <c r="V11" s="85"/>
      <c r="W11" s="85"/>
      <c r="X11" s="85"/>
      <c r="Y11" s="85"/>
    </row>
    <row r="12" spans="1:25" x14ac:dyDescent="0.25">
      <c r="A12" s="83" t="s">
        <v>6</v>
      </c>
      <c r="B12" s="84">
        <f t="shared" si="0"/>
        <v>70000</v>
      </c>
      <c r="C12" s="85"/>
      <c r="D12" s="85"/>
      <c r="E12" s="85"/>
      <c r="F12" s="85"/>
      <c r="G12" s="85"/>
      <c r="H12" s="85"/>
      <c r="I12" s="85"/>
      <c r="J12" s="85">
        <v>70000</v>
      </c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25" x14ac:dyDescent="0.25">
      <c r="A13" s="83" t="s">
        <v>7</v>
      </c>
      <c r="B13" s="84">
        <f t="shared" si="0"/>
        <v>50000</v>
      </c>
      <c r="C13" s="85"/>
      <c r="D13" s="85"/>
      <c r="E13" s="85"/>
      <c r="F13" s="85"/>
      <c r="G13" s="85"/>
      <c r="H13" s="85"/>
      <c r="I13" s="85"/>
      <c r="J13" s="85">
        <v>50000</v>
      </c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</row>
    <row r="14" spans="1:25" x14ac:dyDescent="0.25">
      <c r="A14" s="83" t="s">
        <v>8</v>
      </c>
      <c r="B14" s="84">
        <f t="shared" si="0"/>
        <v>100000</v>
      </c>
      <c r="C14" s="85"/>
      <c r="D14" s="85"/>
      <c r="E14" s="85"/>
      <c r="F14" s="85"/>
      <c r="G14" s="85"/>
      <c r="H14" s="85"/>
      <c r="I14" s="85"/>
      <c r="J14" s="85">
        <v>50000</v>
      </c>
      <c r="K14" s="85">
        <v>50000</v>
      </c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</row>
    <row r="15" spans="1:25" s="15" customFormat="1" x14ac:dyDescent="0.25">
      <c r="A15" s="86" t="s">
        <v>9</v>
      </c>
      <c r="B15" s="84">
        <f t="shared" si="0"/>
        <v>1150000</v>
      </c>
      <c r="C15" s="87">
        <f>C33*J41+C36*J44</f>
        <v>115000</v>
      </c>
      <c r="D15" s="87">
        <f>D33*J41+D36*J44</f>
        <v>92000</v>
      </c>
      <c r="E15" s="87">
        <f>E33*J41+E36*J44</f>
        <v>92000</v>
      </c>
      <c r="F15" s="87">
        <f>F33*J41+F36*J44</f>
        <v>69000</v>
      </c>
      <c r="G15" s="87">
        <f>G34*J42</f>
        <v>5750</v>
      </c>
      <c r="H15" s="87">
        <f>H33*J41+H34*J42+H36*J44</f>
        <v>51750</v>
      </c>
      <c r="I15" s="87">
        <f>I34*J42</f>
        <v>5750</v>
      </c>
      <c r="J15" s="87">
        <f>J34*J42+J43*J35+J37*J45</f>
        <v>149500</v>
      </c>
      <c r="K15" s="87">
        <f>K34*J42+K35*J43+K37*J45</f>
        <v>172500</v>
      </c>
      <c r="L15" s="87">
        <f>L34*J42+L35*J43+L37*J45</f>
        <v>17250</v>
      </c>
      <c r="M15" s="87"/>
      <c r="N15" s="87">
        <f>N33*J41+N35*J43+N36*J44+N37*J45</f>
        <v>29900</v>
      </c>
      <c r="O15" s="87">
        <f>O33*J41+O35*J43+O36*J44+O37*J45</f>
        <v>25300</v>
      </c>
      <c r="P15" s="87">
        <f>P33*J41+P35*J43+P36*J44+P37*J45</f>
        <v>31050</v>
      </c>
      <c r="Q15" s="87">
        <f>Q35*J43+Q37*J45</f>
        <v>86250</v>
      </c>
      <c r="R15" s="87">
        <f>R35*J43+R37*J45</f>
        <v>143750</v>
      </c>
      <c r="S15" s="87">
        <f>S35*J43+S37*J45</f>
        <v>57500</v>
      </c>
      <c r="T15" s="87">
        <f>T35*J43+T37*J45</f>
        <v>5750</v>
      </c>
      <c r="U15" s="87"/>
      <c r="V15" s="87"/>
      <c r="W15" s="87"/>
      <c r="X15" s="87"/>
      <c r="Y15" s="87"/>
    </row>
    <row r="16" spans="1:25" x14ac:dyDescent="0.25">
      <c r="A16" s="83" t="s">
        <v>10</v>
      </c>
      <c r="B16" s="84">
        <v>2000000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</row>
    <row r="17" spans="1:25" s="15" customFormat="1" x14ac:dyDescent="0.25">
      <c r="A17" s="86" t="s">
        <v>81</v>
      </c>
      <c r="B17" s="84">
        <f t="shared" si="0"/>
        <v>20436000</v>
      </c>
      <c r="C17" s="87">
        <f>C33*D41+C36*D44</f>
        <v>1860000</v>
      </c>
      <c r="D17" s="87">
        <f>D33*D41+D36*D44</f>
        <v>1488000</v>
      </c>
      <c r="E17" s="87">
        <f>E33*D41+E36*D44</f>
        <v>1488000</v>
      </c>
      <c r="F17" s="87">
        <f>F33*D41+F36*D44</f>
        <v>1116000</v>
      </c>
      <c r="G17" s="87">
        <f>G34*D42</f>
        <v>84000</v>
      </c>
      <c r="H17" s="87">
        <f>H33*D41+H34*D42+H36*D44</f>
        <v>828000</v>
      </c>
      <c r="I17" s="87">
        <f>I34*D42</f>
        <v>84000</v>
      </c>
      <c r="J17" s="87">
        <f>J34*D42+J35*D43+J37*D45</f>
        <v>2621400</v>
      </c>
      <c r="K17" s="87">
        <f>K34*D42+K35*D43+K37*D45</f>
        <v>3249000</v>
      </c>
      <c r="L17" s="87">
        <f>L34*D42+L35*D43+L37*D45</f>
        <v>310320</v>
      </c>
      <c r="M17" s="87"/>
      <c r="N17" s="87">
        <f>N33*D41+N35*D43+N36*D44+N37*D45</f>
        <v>523920</v>
      </c>
      <c r="O17" s="87">
        <f>O33*D41+O35*D43+O36*D44+O37*D45</f>
        <v>449520</v>
      </c>
      <c r="P17" s="87">
        <f>P33*D41+P35*D43+P36*D44+P37*D45</f>
        <v>562680</v>
      </c>
      <c r="Q17" s="87">
        <f>Q35*D43+Q37*D45</f>
        <v>1697400</v>
      </c>
      <c r="R17" s="87">
        <f>R35*D43+R37*D45</f>
        <v>2829000</v>
      </c>
      <c r="S17" s="87">
        <f>S35*D43+S37*D45</f>
        <v>1131600</v>
      </c>
      <c r="T17" s="87">
        <f>T35*D43+T37*D45</f>
        <v>113160</v>
      </c>
      <c r="U17" s="87"/>
      <c r="V17" s="87"/>
      <c r="W17" s="87"/>
      <c r="X17" s="87"/>
      <c r="Y17" s="87"/>
    </row>
    <row r="18" spans="1:25" x14ac:dyDescent="0.25">
      <c r="A18" s="83" t="s">
        <v>12</v>
      </c>
      <c r="B18" s="84">
        <f t="shared" si="0"/>
        <v>3600000</v>
      </c>
      <c r="C18" s="85">
        <f>F41*C33+C36*F44</f>
        <v>360000</v>
      </c>
      <c r="D18" s="85">
        <f>D33*F41+D36*F44</f>
        <v>288000</v>
      </c>
      <c r="E18" s="85">
        <f>E33*F41+E36*F44</f>
        <v>288000</v>
      </c>
      <c r="F18" s="85">
        <f>F33*F41+F36*F44</f>
        <v>216000</v>
      </c>
      <c r="G18" s="85">
        <f>G34*F42</f>
        <v>18000</v>
      </c>
      <c r="H18" s="85">
        <f>H33*F41+H34*F42+H36*F44</f>
        <v>162000</v>
      </c>
      <c r="I18" s="85">
        <f>I34*F42</f>
        <v>18000</v>
      </c>
      <c r="J18" s="85">
        <f>J34*F42+J35*F43+J37*F45</f>
        <v>468000</v>
      </c>
      <c r="K18" s="85">
        <f>K34*F42+K35*F43+K37*F45</f>
        <v>540000</v>
      </c>
      <c r="L18" s="85">
        <f>L34*F42+L35*F43+L37*F45</f>
        <v>54000</v>
      </c>
      <c r="M18" s="85"/>
      <c r="N18" s="85">
        <f>N33*F41+N35*F43+N36*F44+N37*F45</f>
        <v>93600</v>
      </c>
      <c r="O18" s="85">
        <f>O33*F41+O35*F43+O36*F44+O37*F45</f>
        <v>79200</v>
      </c>
      <c r="P18" s="85">
        <f>P33*F41+P35*F43+P36*F44+P37*F45</f>
        <v>97200</v>
      </c>
      <c r="Q18" s="85">
        <f>Q35*F43+Q37*F45</f>
        <v>270000</v>
      </c>
      <c r="R18" s="85">
        <f>R35*F43+R37*F45</f>
        <v>450000</v>
      </c>
      <c r="S18" s="85">
        <f>S35*F43+S37*F45</f>
        <v>180000</v>
      </c>
      <c r="T18" s="85">
        <f>T35*F43+T37*F45</f>
        <v>18000</v>
      </c>
      <c r="U18" s="85"/>
      <c r="V18" s="85"/>
      <c r="W18" s="85"/>
      <c r="X18" s="85"/>
      <c r="Y18" s="85"/>
    </row>
    <row r="19" spans="1:25" s="15" customFormat="1" x14ac:dyDescent="0.25">
      <c r="A19" s="86" t="s">
        <v>13</v>
      </c>
      <c r="B19" s="84">
        <f t="shared" si="0"/>
        <v>4987200</v>
      </c>
      <c r="C19" s="87">
        <f>C33*H41+C36*H44</f>
        <v>462000</v>
      </c>
      <c r="D19" s="87">
        <f>D33*H41+D36*H44</f>
        <v>369600</v>
      </c>
      <c r="E19" s="87">
        <f>E33*H41+E36*H44</f>
        <v>369600</v>
      </c>
      <c r="F19" s="87">
        <f>F33*H41+F36*H44</f>
        <v>277200</v>
      </c>
      <c r="G19" s="87">
        <f>G34*H42</f>
        <v>21300</v>
      </c>
      <c r="H19" s="87">
        <f>H33*H41+H36*H44+H34*H42</f>
        <v>206100</v>
      </c>
      <c r="I19" s="87">
        <f>I34*H42</f>
        <v>21300</v>
      </c>
      <c r="J19" s="87">
        <f>J34*H42+J35*H43+J37*H45</f>
        <v>641280</v>
      </c>
      <c r="K19" s="87">
        <f>K34*H42+K35*H43+K37*H45</f>
        <v>784800</v>
      </c>
      <c r="L19" s="87">
        <f>L34*H42+L35*H43+L37*H45</f>
        <v>75564</v>
      </c>
      <c r="M19" s="87"/>
      <c r="N19" s="87">
        <f>N33*H41+N36*H44+N35*H43+N37*H45</f>
        <v>128184</v>
      </c>
      <c r="O19" s="87">
        <f>O33*H41+O36*H44+O35*H43+O37*H45</f>
        <v>109704</v>
      </c>
      <c r="P19" s="87">
        <f>P33*H41+P36*H44+P35*H43+P37*H45</f>
        <v>136836</v>
      </c>
      <c r="Q19" s="87">
        <f>Q35*H43+Q37*H45</f>
        <v>406980</v>
      </c>
      <c r="R19" s="87">
        <f>R35*H43+R37*H45</f>
        <v>678300</v>
      </c>
      <c r="S19" s="87">
        <f>S35*H43+S37*H45</f>
        <v>271320</v>
      </c>
      <c r="T19" s="87">
        <f>T35*H43+T37*H45</f>
        <v>27132</v>
      </c>
      <c r="U19" s="87"/>
      <c r="V19" s="87"/>
      <c r="W19" s="87"/>
      <c r="X19" s="87"/>
      <c r="Y19" s="87"/>
    </row>
    <row r="20" spans="1:25" s="15" customFormat="1" x14ac:dyDescent="0.25">
      <c r="A20" s="86" t="s">
        <v>87</v>
      </c>
      <c r="B20" s="84">
        <f t="shared" si="0"/>
        <v>4184755</v>
      </c>
      <c r="C20" s="87">
        <v>156455</v>
      </c>
      <c r="D20" s="87"/>
      <c r="E20" s="87">
        <v>4028300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</row>
    <row r="21" spans="1:25" x14ac:dyDescent="0.25">
      <c r="A21" s="86" t="s">
        <v>73</v>
      </c>
      <c r="B21" s="88">
        <f>SUM(B6:B20)</f>
        <v>52024754</v>
      </c>
      <c r="C21" s="85">
        <f>SUM(C6:C20)</f>
        <v>4236845</v>
      </c>
      <c r="D21" s="85">
        <f>SUM(D6:D20)</f>
        <v>2714344</v>
      </c>
      <c r="E21" s="85">
        <f>SUM(E6:E20)</f>
        <v>6635860</v>
      </c>
      <c r="F21" s="85">
        <f>SUM(F6:F20)</f>
        <v>2678200</v>
      </c>
      <c r="G21" s="85">
        <f>SUM(G5:G20)</f>
        <v>129050</v>
      </c>
      <c r="H21" s="85">
        <f>SUM(H6:H20)</f>
        <v>1247850</v>
      </c>
      <c r="I21" s="85">
        <f>SUM(I6:I20)</f>
        <v>145740</v>
      </c>
      <c r="J21" s="85">
        <f>SUM(J6:J20)</f>
        <v>5764180</v>
      </c>
      <c r="K21" s="85">
        <f t="shared" ref="K21:Y21" si="1">SUM(K6:K19)</f>
        <v>6385300</v>
      </c>
      <c r="L21" s="85">
        <f t="shared" si="1"/>
        <v>1421134</v>
      </c>
      <c r="M21" s="85">
        <f t="shared" si="1"/>
        <v>0</v>
      </c>
      <c r="N21" s="85">
        <f>SUM(N6:N20)</f>
        <v>3249479</v>
      </c>
      <c r="O21" s="85">
        <f>SUM(O5:O20)</f>
        <v>680724</v>
      </c>
      <c r="P21" s="85">
        <f>SUM(P6:P20)</f>
        <v>2058266</v>
      </c>
      <c r="Q21" s="85">
        <f>SUM(Q6:Q20)</f>
        <v>2586590</v>
      </c>
      <c r="R21" s="85">
        <f>SUM(R6:R20)</f>
        <v>8252730</v>
      </c>
      <c r="S21" s="85">
        <f>SUM(S6:S20)</f>
        <v>1657420</v>
      </c>
      <c r="T21" s="85">
        <f>SUM(T6:T20)</f>
        <v>181042</v>
      </c>
      <c r="U21" s="85">
        <f t="shared" si="1"/>
        <v>0</v>
      </c>
      <c r="V21" s="85">
        <f t="shared" si="1"/>
        <v>0</v>
      </c>
      <c r="W21" s="85">
        <f t="shared" si="1"/>
        <v>0</v>
      </c>
      <c r="X21" s="85">
        <f t="shared" si="1"/>
        <v>0</v>
      </c>
      <c r="Y21" s="85">
        <f t="shared" si="1"/>
        <v>0</v>
      </c>
    </row>
    <row r="22" spans="1:25" x14ac:dyDescent="0.25">
      <c r="A22" s="80" t="s">
        <v>15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spans="1:25" x14ac:dyDescent="0.25">
      <c r="A23" s="83" t="s">
        <v>18</v>
      </c>
      <c r="B23" s="84">
        <v>1901000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1901000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</row>
    <row r="24" spans="1:25" x14ac:dyDescent="0.25">
      <c r="A24" s="83" t="s">
        <v>19</v>
      </c>
      <c r="B24" s="84">
        <v>800000</v>
      </c>
      <c r="C24" s="85">
        <v>750000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50000</v>
      </c>
    </row>
    <row r="25" spans="1:25" x14ac:dyDescent="0.25">
      <c r="A25" s="83" t="s">
        <v>20</v>
      </c>
      <c r="B25" s="84">
        <v>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</row>
    <row r="26" spans="1:25" x14ac:dyDescent="0.25">
      <c r="A26" s="83" t="s">
        <v>21</v>
      </c>
      <c r="B26" s="84">
        <v>7000000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7000000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</row>
    <row r="27" spans="1:25" x14ac:dyDescent="0.25">
      <c r="A27" s="86" t="s">
        <v>25</v>
      </c>
      <c r="B27" s="84">
        <v>1200000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5">
        <v>1200000</v>
      </c>
      <c r="Y27" s="85">
        <v>0</v>
      </c>
    </row>
    <row r="28" spans="1:25" x14ac:dyDescent="0.25">
      <c r="A28" s="90" t="s">
        <v>73</v>
      </c>
      <c r="B28" s="88">
        <f>SUM(B23:B27)</f>
        <v>10901000</v>
      </c>
      <c r="C28" s="85">
        <f>SUM(C23:C27)</f>
        <v>750000</v>
      </c>
      <c r="D28" s="85">
        <f t="shared" ref="D28:Y28" si="2">SUM(D23:D27)</f>
        <v>0</v>
      </c>
      <c r="E28" s="85">
        <f t="shared" si="2"/>
        <v>0</v>
      </c>
      <c r="F28" s="85">
        <f t="shared" si="2"/>
        <v>0</v>
      </c>
      <c r="G28" s="85">
        <f t="shared" si="2"/>
        <v>0</v>
      </c>
      <c r="H28" s="85">
        <f t="shared" si="2"/>
        <v>0</v>
      </c>
      <c r="I28" s="85">
        <f t="shared" si="2"/>
        <v>0</v>
      </c>
      <c r="J28" s="85">
        <f t="shared" si="2"/>
        <v>0</v>
      </c>
      <c r="K28" s="85">
        <f t="shared" si="2"/>
        <v>0</v>
      </c>
      <c r="L28" s="85">
        <f t="shared" si="2"/>
        <v>0</v>
      </c>
      <c r="M28" s="85">
        <f t="shared" si="2"/>
        <v>0</v>
      </c>
      <c r="N28" s="85">
        <f t="shared" si="2"/>
        <v>0</v>
      </c>
      <c r="O28" s="85">
        <f t="shared" si="2"/>
        <v>0</v>
      </c>
      <c r="P28" s="85">
        <f t="shared" si="2"/>
        <v>0</v>
      </c>
      <c r="Q28" s="85">
        <f t="shared" si="2"/>
        <v>1901000</v>
      </c>
      <c r="R28" s="85">
        <f t="shared" si="2"/>
        <v>7000000</v>
      </c>
      <c r="S28" s="85">
        <f t="shared" si="2"/>
        <v>0</v>
      </c>
      <c r="T28" s="85">
        <f t="shared" si="2"/>
        <v>0</v>
      </c>
      <c r="U28" s="85">
        <f t="shared" si="2"/>
        <v>0</v>
      </c>
      <c r="V28" s="85">
        <f t="shared" si="2"/>
        <v>0</v>
      </c>
      <c r="W28" s="85">
        <f t="shared" si="2"/>
        <v>0</v>
      </c>
      <c r="X28" s="85">
        <f t="shared" si="2"/>
        <v>1200000</v>
      </c>
      <c r="Y28" s="85">
        <f t="shared" si="2"/>
        <v>50000</v>
      </c>
    </row>
    <row r="29" spans="1:25" x14ac:dyDescent="0.25">
      <c r="A29" s="83"/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</row>
    <row r="30" spans="1:25" x14ac:dyDescent="0.25">
      <c r="A30" s="92" t="s">
        <v>23</v>
      </c>
      <c r="B30" s="93">
        <f>B21-B28</f>
        <v>41123754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</row>
    <row r="31" spans="1:25" x14ac:dyDescent="0.25">
      <c r="A31" s="15"/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15" customFormat="1" x14ac:dyDescent="0.25">
      <c r="A33" s="22" t="s">
        <v>76</v>
      </c>
      <c r="B33" s="23">
        <f>SUM(C33:T33)</f>
        <v>1</v>
      </c>
      <c r="C33" s="23">
        <v>0.25</v>
      </c>
      <c r="D33" s="23">
        <v>0.2</v>
      </c>
      <c r="E33" s="23">
        <v>0.2</v>
      </c>
      <c r="F33" s="23">
        <v>0.15</v>
      </c>
      <c r="G33" s="25"/>
      <c r="H33" s="23">
        <v>0.1</v>
      </c>
      <c r="I33" s="25"/>
      <c r="J33" s="25"/>
      <c r="K33" s="25"/>
      <c r="L33" s="25"/>
      <c r="M33" s="25"/>
      <c r="N33" s="23">
        <v>0.04</v>
      </c>
      <c r="O33" s="23">
        <v>0.03</v>
      </c>
      <c r="P33" s="23">
        <v>0.03</v>
      </c>
      <c r="Q33" s="25"/>
      <c r="R33" s="25"/>
      <c r="S33" s="25"/>
      <c r="T33" s="25"/>
      <c r="U33" s="26"/>
      <c r="V33" s="26"/>
      <c r="W33" s="26"/>
      <c r="X33" s="26"/>
      <c r="Y33" s="26"/>
    </row>
    <row r="34" spans="1:25" x14ac:dyDescent="0.25">
      <c r="A34" s="31" t="s">
        <v>77</v>
      </c>
      <c r="B34" s="32">
        <f t="shared" ref="B34:B37" si="3">SUM(C34:T34)</f>
        <v>1</v>
      </c>
      <c r="C34" s="17"/>
      <c r="D34" s="17"/>
      <c r="E34" s="17"/>
      <c r="F34" s="17"/>
      <c r="G34" s="32">
        <v>0.05</v>
      </c>
      <c r="H34" s="32">
        <v>0.05</v>
      </c>
      <c r="I34" s="32">
        <v>0.05</v>
      </c>
      <c r="J34" s="32">
        <v>0.55000000000000004</v>
      </c>
      <c r="K34" s="32">
        <v>0.25</v>
      </c>
      <c r="L34" s="32">
        <v>0.05</v>
      </c>
      <c r="M34" s="17"/>
      <c r="N34" s="17"/>
      <c r="O34" s="17"/>
      <c r="P34" s="17"/>
      <c r="Q34" s="17"/>
      <c r="R34" s="17"/>
      <c r="S34" s="17"/>
      <c r="T34" s="17"/>
      <c r="U34" s="10"/>
      <c r="V34" s="10"/>
      <c r="W34" s="10"/>
      <c r="X34" s="10"/>
      <c r="Y34" s="10"/>
    </row>
    <row r="35" spans="1:25" s="15" customFormat="1" x14ac:dyDescent="0.25">
      <c r="A35" s="27" t="s">
        <v>78</v>
      </c>
      <c r="B35" s="28">
        <f t="shared" si="3"/>
        <v>1</v>
      </c>
      <c r="C35" s="25"/>
      <c r="D35" s="25"/>
      <c r="E35" s="25"/>
      <c r="F35" s="25"/>
      <c r="G35" s="25"/>
      <c r="H35" s="25"/>
      <c r="I35" s="25"/>
      <c r="J35" s="28">
        <v>0.15</v>
      </c>
      <c r="K35" s="28">
        <v>0.25</v>
      </c>
      <c r="L35" s="28">
        <v>0.02</v>
      </c>
      <c r="M35" s="25"/>
      <c r="N35" s="28">
        <v>0.02</v>
      </c>
      <c r="O35" s="28">
        <v>0.02</v>
      </c>
      <c r="P35" s="28">
        <v>0.03</v>
      </c>
      <c r="Q35" s="28">
        <v>0.15</v>
      </c>
      <c r="R35" s="28">
        <v>0.25</v>
      </c>
      <c r="S35" s="28">
        <v>0.1</v>
      </c>
      <c r="T35" s="28">
        <v>0.01</v>
      </c>
      <c r="U35" s="26"/>
      <c r="V35" s="26"/>
      <c r="W35" s="26"/>
      <c r="X35" s="26"/>
      <c r="Y35" s="26"/>
    </row>
    <row r="36" spans="1:25" s="14" customFormat="1" x14ac:dyDescent="0.25">
      <c r="A36" s="29" t="s">
        <v>79</v>
      </c>
      <c r="B36" s="30">
        <f t="shared" si="3"/>
        <v>1</v>
      </c>
      <c r="C36" s="30">
        <v>0.25</v>
      </c>
      <c r="D36" s="30">
        <v>0.2</v>
      </c>
      <c r="E36" s="30">
        <v>0.2</v>
      </c>
      <c r="F36" s="30">
        <v>0.15</v>
      </c>
      <c r="G36" s="18"/>
      <c r="H36" s="30">
        <v>0.1</v>
      </c>
      <c r="I36" s="18"/>
      <c r="J36" s="18"/>
      <c r="K36" s="18"/>
      <c r="L36" s="18"/>
      <c r="M36" s="18"/>
      <c r="N36" s="30">
        <v>0.04</v>
      </c>
      <c r="O36" s="30">
        <v>0.03</v>
      </c>
      <c r="P36" s="30">
        <v>0.03</v>
      </c>
      <c r="Q36" s="18"/>
      <c r="R36" s="18"/>
      <c r="S36" s="18"/>
      <c r="T36" s="18"/>
      <c r="U36" s="19"/>
      <c r="V36" s="19"/>
      <c r="W36" s="19"/>
      <c r="X36" s="19"/>
      <c r="Y36" s="19"/>
    </row>
    <row r="37" spans="1:25" x14ac:dyDescent="0.25">
      <c r="A37" s="16" t="s">
        <v>80</v>
      </c>
      <c r="B37" s="24">
        <f t="shared" si="3"/>
        <v>1</v>
      </c>
      <c r="C37" s="17"/>
      <c r="D37" s="17"/>
      <c r="E37" s="17"/>
      <c r="F37" s="17"/>
      <c r="G37" s="17"/>
      <c r="H37" s="17"/>
      <c r="I37" s="17"/>
      <c r="J37" s="24">
        <v>0.15</v>
      </c>
      <c r="K37" s="24">
        <v>0.25</v>
      </c>
      <c r="L37" s="24">
        <v>0.02</v>
      </c>
      <c r="M37" s="17"/>
      <c r="N37" s="24">
        <v>0.02</v>
      </c>
      <c r="O37" s="24">
        <v>0.02</v>
      </c>
      <c r="P37" s="24">
        <v>0.03</v>
      </c>
      <c r="Q37" s="24">
        <v>0.15</v>
      </c>
      <c r="R37" s="24">
        <v>0.25</v>
      </c>
      <c r="S37" s="24">
        <v>0.1</v>
      </c>
      <c r="T37" s="24">
        <v>0.01</v>
      </c>
      <c r="U37" s="10"/>
      <c r="V37" s="10"/>
      <c r="W37" s="10"/>
      <c r="X37" s="10"/>
      <c r="Y37" s="10"/>
    </row>
    <row r="38" spans="1:25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x14ac:dyDescent="0.25">
      <c r="A39" s="8"/>
      <c r="B39" s="9"/>
      <c r="C39" s="67" t="s">
        <v>81</v>
      </c>
      <c r="D39" s="67"/>
      <c r="E39" s="67" t="s">
        <v>82</v>
      </c>
      <c r="F39" s="67"/>
      <c r="G39" s="67" t="s">
        <v>83</v>
      </c>
      <c r="H39" s="67"/>
      <c r="I39" s="67" t="s">
        <v>84</v>
      </c>
      <c r="J39" s="67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5">
      <c r="A40" s="8"/>
      <c r="B40" s="34" t="s">
        <v>86</v>
      </c>
      <c r="C40" s="12"/>
      <c r="D40" s="12" t="s">
        <v>85</v>
      </c>
      <c r="E40" s="12"/>
      <c r="F40" s="12" t="s">
        <v>85</v>
      </c>
      <c r="G40" s="12"/>
      <c r="H40" s="12" t="s">
        <v>85</v>
      </c>
      <c r="I40" s="12"/>
      <c r="J40" s="12" t="s">
        <v>85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x14ac:dyDescent="0.25">
      <c r="A41" s="21" t="s">
        <v>76</v>
      </c>
      <c r="B41" s="9">
        <v>1</v>
      </c>
      <c r="C41" s="12">
        <v>200000</v>
      </c>
      <c r="D41" s="35">
        <f>C41*12</f>
        <v>2400000</v>
      </c>
      <c r="E41" s="12">
        <v>30000</v>
      </c>
      <c r="F41" s="35">
        <f>E41*12</f>
        <v>360000</v>
      </c>
      <c r="G41" s="12">
        <v>47500</v>
      </c>
      <c r="H41" s="35">
        <f>G41*12</f>
        <v>570000</v>
      </c>
      <c r="I41" s="12">
        <v>9583</v>
      </c>
      <c r="J41" s="35">
        <v>115000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x14ac:dyDescent="0.25">
      <c r="A42" s="36" t="s">
        <v>77</v>
      </c>
      <c r="B42" s="9">
        <v>1</v>
      </c>
      <c r="C42" s="12">
        <v>140000</v>
      </c>
      <c r="D42" s="37">
        <f t="shared" ref="D42:D45" si="4">C42*12</f>
        <v>1680000</v>
      </c>
      <c r="E42" s="12">
        <v>30000</v>
      </c>
      <c r="F42" s="38">
        <f t="shared" ref="F42:F45" si="5">E42*12</f>
        <v>360000</v>
      </c>
      <c r="G42" s="12">
        <v>35500</v>
      </c>
      <c r="H42" s="38">
        <f t="shared" ref="H42:H45" si="6">G42*12</f>
        <v>426000</v>
      </c>
      <c r="I42" s="12">
        <v>9583</v>
      </c>
      <c r="J42" s="38">
        <v>115000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x14ac:dyDescent="0.25">
      <c r="A43" s="39" t="s">
        <v>78</v>
      </c>
      <c r="B43" s="9">
        <v>3</v>
      </c>
      <c r="C43" s="12">
        <v>543000</v>
      </c>
      <c r="D43" s="40">
        <f t="shared" si="4"/>
        <v>6516000</v>
      </c>
      <c r="E43" s="12">
        <v>90000</v>
      </c>
      <c r="F43" s="40">
        <f t="shared" si="5"/>
        <v>1080000</v>
      </c>
      <c r="G43" s="12">
        <v>131100</v>
      </c>
      <c r="H43" s="40">
        <f t="shared" si="6"/>
        <v>1573200</v>
      </c>
      <c r="I43" s="12">
        <v>28749</v>
      </c>
      <c r="J43" s="40">
        <v>345000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x14ac:dyDescent="0.25">
      <c r="A44" s="41" t="s">
        <v>79</v>
      </c>
      <c r="B44" s="9">
        <v>3</v>
      </c>
      <c r="C44" s="12">
        <v>420000</v>
      </c>
      <c r="D44" s="42">
        <f t="shared" si="4"/>
        <v>5040000</v>
      </c>
      <c r="E44" s="12">
        <v>90000</v>
      </c>
      <c r="F44" s="42">
        <f t="shared" si="5"/>
        <v>1080000</v>
      </c>
      <c r="G44" s="12">
        <v>106500</v>
      </c>
      <c r="H44" s="42">
        <f t="shared" si="6"/>
        <v>1278000</v>
      </c>
      <c r="I44" s="12">
        <v>28749</v>
      </c>
      <c r="J44" s="42">
        <v>345000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x14ac:dyDescent="0.25">
      <c r="A45" s="33" t="s">
        <v>80</v>
      </c>
      <c r="B45" s="9">
        <v>2</v>
      </c>
      <c r="C45" s="12">
        <v>400000</v>
      </c>
      <c r="D45" s="43">
        <f t="shared" si="4"/>
        <v>4800000</v>
      </c>
      <c r="E45" s="12">
        <v>60000</v>
      </c>
      <c r="F45" s="43">
        <f t="shared" si="5"/>
        <v>720000</v>
      </c>
      <c r="G45" s="12">
        <v>95000</v>
      </c>
      <c r="H45" s="43">
        <f t="shared" si="6"/>
        <v>1140000</v>
      </c>
      <c r="I45" s="12">
        <v>19166</v>
      </c>
      <c r="J45" s="43">
        <v>230000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x14ac:dyDescent="0.25">
      <c r="A46" s="8"/>
      <c r="B46" s="9"/>
      <c r="C46" s="12"/>
      <c r="D46" s="44">
        <f>SUM(D41:D45)</f>
        <v>20436000</v>
      </c>
      <c r="E46" s="44"/>
      <c r="F46" s="44">
        <f>SUM(F41:F45)</f>
        <v>3600000</v>
      </c>
      <c r="G46" s="44"/>
      <c r="H46" s="44">
        <f>SUM(H41:H45)</f>
        <v>4987200</v>
      </c>
      <c r="I46" s="44"/>
      <c r="J46" s="44">
        <f>SUM(J41:J45)</f>
        <v>1150000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3:25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3:25" x14ac:dyDescent="0.25">
      <c r="C50" s="10"/>
      <c r="D50" s="10"/>
      <c r="E50" s="10"/>
      <c r="F50" s="10" t="s">
        <v>88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3:25" x14ac:dyDescent="0.25">
      <c r="C51" s="10"/>
      <c r="D51" s="10"/>
      <c r="E51" s="56" t="s">
        <v>26</v>
      </c>
      <c r="F51" s="12">
        <v>316760</v>
      </c>
      <c r="G51" s="47" t="s">
        <v>89</v>
      </c>
      <c r="H51" s="48"/>
      <c r="I51" s="48"/>
      <c r="J51" s="48"/>
      <c r="K51" s="48"/>
      <c r="L51" s="47" t="s">
        <v>90</v>
      </c>
      <c r="M51" s="48"/>
      <c r="N51" s="48"/>
      <c r="O51" s="65" t="s">
        <v>93</v>
      </c>
      <c r="P51" s="60"/>
      <c r="Q51" s="10"/>
      <c r="R51" s="10"/>
      <c r="S51" s="10"/>
      <c r="T51" s="10"/>
      <c r="U51" s="10"/>
      <c r="V51" s="10"/>
      <c r="W51" s="10"/>
      <c r="X51" s="10"/>
      <c r="Y51" s="10"/>
    </row>
    <row r="52" spans="3:25" x14ac:dyDescent="0.25">
      <c r="C52" s="10"/>
      <c r="D52" s="10"/>
      <c r="E52" s="57"/>
      <c r="F52" s="12"/>
      <c r="G52" s="47" t="s">
        <v>91</v>
      </c>
      <c r="H52" s="48"/>
      <c r="I52" s="48"/>
      <c r="J52" s="48"/>
      <c r="K52" s="48"/>
      <c r="L52" s="47" t="s">
        <v>92</v>
      </c>
      <c r="M52" s="48"/>
      <c r="N52" s="48"/>
      <c r="O52" s="66"/>
      <c r="P52" s="60"/>
      <c r="Q52" s="10"/>
      <c r="R52" s="10"/>
      <c r="S52" s="10"/>
      <c r="T52" s="10"/>
      <c r="U52" s="10"/>
      <c r="V52" s="10"/>
      <c r="W52" s="10"/>
      <c r="X52" s="10"/>
      <c r="Y52" s="10"/>
    </row>
    <row r="53" spans="3:25" x14ac:dyDescent="0.25">
      <c r="C53" s="10"/>
      <c r="D53" s="10"/>
      <c r="E53" s="57"/>
      <c r="F53" s="12">
        <v>656630</v>
      </c>
      <c r="G53" s="47" t="s">
        <v>94</v>
      </c>
      <c r="H53" s="48"/>
      <c r="I53" s="48"/>
      <c r="J53" s="48"/>
      <c r="K53" s="48"/>
      <c r="L53" s="47" t="s">
        <v>95</v>
      </c>
      <c r="M53" s="48"/>
      <c r="N53" s="48"/>
      <c r="O53" s="65" t="s">
        <v>98</v>
      </c>
      <c r="P53" s="66"/>
      <c r="Q53" s="10"/>
      <c r="R53" s="10"/>
      <c r="S53" s="10"/>
      <c r="T53" s="10"/>
      <c r="U53" s="10"/>
      <c r="V53" s="10"/>
      <c r="W53" s="10"/>
      <c r="X53" s="10"/>
      <c r="Y53" s="10"/>
    </row>
    <row r="54" spans="3:25" x14ac:dyDescent="0.25">
      <c r="C54" s="10"/>
      <c r="D54" s="10"/>
      <c r="E54" s="57"/>
      <c r="F54" s="12"/>
      <c r="G54" s="47" t="s">
        <v>96</v>
      </c>
      <c r="H54" s="48"/>
      <c r="I54" s="48"/>
      <c r="J54" s="48"/>
      <c r="K54" s="48"/>
      <c r="L54" s="47" t="s">
        <v>97</v>
      </c>
      <c r="M54" s="48"/>
      <c r="N54" s="48"/>
      <c r="O54" s="66"/>
      <c r="P54" s="66"/>
      <c r="Q54" s="10"/>
      <c r="R54" s="10"/>
      <c r="S54" s="10"/>
      <c r="T54" s="10"/>
      <c r="U54" s="10"/>
      <c r="V54" s="10"/>
      <c r="W54" s="10"/>
      <c r="X54" s="10"/>
      <c r="Y54" s="10"/>
    </row>
    <row r="55" spans="3:25" x14ac:dyDescent="0.25">
      <c r="C55" s="10"/>
      <c r="E55" s="57"/>
      <c r="F55" s="8">
        <v>162500</v>
      </c>
      <c r="G55" s="61" t="s">
        <v>104</v>
      </c>
      <c r="H55" s="61"/>
      <c r="I55" s="61"/>
      <c r="J55" s="61"/>
      <c r="K55" s="61"/>
      <c r="L55" s="63" t="s">
        <v>105</v>
      </c>
      <c r="M55" s="63"/>
      <c r="N55" s="63"/>
      <c r="O55" s="51" t="s">
        <v>103</v>
      </c>
      <c r="P55" s="52"/>
    </row>
    <row r="56" spans="3:25" x14ac:dyDescent="0.25">
      <c r="C56" s="10"/>
      <c r="E56" s="57"/>
      <c r="F56" s="8"/>
      <c r="G56" s="55"/>
      <c r="H56" s="55"/>
      <c r="I56" s="55"/>
      <c r="J56" s="55"/>
      <c r="K56" s="55"/>
      <c r="L56" s="63"/>
      <c r="M56" s="63"/>
      <c r="N56" s="63"/>
      <c r="O56" s="53"/>
      <c r="P56" s="54"/>
    </row>
    <row r="57" spans="3:25" x14ac:dyDescent="0.25">
      <c r="C57" s="10"/>
      <c r="E57" s="55" t="s">
        <v>27</v>
      </c>
      <c r="F57" s="8">
        <v>426744</v>
      </c>
      <c r="G57" s="64" t="s">
        <v>99</v>
      </c>
      <c r="H57" s="64"/>
      <c r="I57" s="64"/>
      <c r="J57" s="64"/>
      <c r="K57" s="64"/>
      <c r="L57" s="64" t="s">
        <v>100</v>
      </c>
      <c r="M57" s="64"/>
      <c r="N57" s="64"/>
      <c r="O57" s="65" t="s">
        <v>93</v>
      </c>
      <c r="P57" s="60"/>
    </row>
    <row r="58" spans="3:25" x14ac:dyDescent="0.25">
      <c r="C58" s="10"/>
      <c r="E58" s="55"/>
      <c r="F58" s="8"/>
      <c r="G58" s="47" t="s">
        <v>101</v>
      </c>
      <c r="H58" s="48"/>
      <c r="I58" s="48"/>
      <c r="J58" s="48"/>
      <c r="K58" s="48"/>
      <c r="L58" s="64" t="s">
        <v>102</v>
      </c>
      <c r="M58" s="64"/>
      <c r="N58" s="64"/>
      <c r="O58" s="66"/>
      <c r="P58" s="60"/>
    </row>
    <row r="59" spans="3:25" x14ac:dyDescent="0.25">
      <c r="C59" s="10"/>
      <c r="E59" s="58" t="s">
        <v>137</v>
      </c>
      <c r="F59" s="8">
        <v>309960</v>
      </c>
      <c r="G59" s="55" t="s">
        <v>106</v>
      </c>
      <c r="H59" s="55"/>
      <c r="I59" s="55"/>
      <c r="J59" s="55"/>
      <c r="K59" s="55"/>
      <c r="L59" s="64" t="s">
        <v>107</v>
      </c>
      <c r="M59" s="64"/>
      <c r="N59" s="64"/>
      <c r="O59" s="60" t="s">
        <v>93</v>
      </c>
      <c r="P59" s="60"/>
    </row>
    <row r="60" spans="3:25" x14ac:dyDescent="0.25">
      <c r="C60" s="10"/>
      <c r="E60" s="58"/>
      <c r="F60" s="8"/>
      <c r="G60" s="55" t="s">
        <v>108</v>
      </c>
      <c r="H60" s="55"/>
      <c r="I60" s="55"/>
      <c r="J60" s="55"/>
      <c r="K60" s="55"/>
      <c r="L60" s="63" t="s">
        <v>109</v>
      </c>
      <c r="M60" s="63"/>
      <c r="N60" s="63"/>
      <c r="O60" s="60"/>
      <c r="P60" s="60"/>
    </row>
    <row r="61" spans="3:25" x14ac:dyDescent="0.25">
      <c r="C61" s="10"/>
      <c r="E61" s="58"/>
      <c r="F61" s="8"/>
      <c r="G61" s="47" t="s">
        <v>110</v>
      </c>
      <c r="H61" s="48"/>
      <c r="I61" s="48"/>
      <c r="J61" s="48"/>
      <c r="K61" s="48"/>
      <c r="L61" s="64" t="s">
        <v>111</v>
      </c>
      <c r="M61" s="64"/>
      <c r="N61" s="64"/>
      <c r="O61" s="60"/>
      <c r="P61" s="60"/>
    </row>
    <row r="62" spans="3:25" x14ac:dyDescent="0.25">
      <c r="C62" s="10"/>
      <c r="E62" s="58"/>
      <c r="F62" s="8">
        <v>10000</v>
      </c>
      <c r="G62" s="64" t="s">
        <v>112</v>
      </c>
      <c r="H62" s="64"/>
      <c r="I62" s="64"/>
      <c r="J62" s="64"/>
      <c r="K62" s="64"/>
      <c r="L62" s="59">
        <v>10000</v>
      </c>
      <c r="M62" s="59"/>
      <c r="N62" s="59"/>
      <c r="O62" s="60" t="s">
        <v>98</v>
      </c>
      <c r="P62" s="60"/>
    </row>
    <row r="63" spans="3:25" x14ac:dyDescent="0.25">
      <c r="C63" s="10"/>
      <c r="E63" s="58"/>
      <c r="F63" s="8">
        <v>4036370</v>
      </c>
      <c r="G63" s="64" t="s">
        <v>113</v>
      </c>
      <c r="H63" s="64"/>
      <c r="I63" s="64"/>
      <c r="J63" s="64"/>
      <c r="K63" s="64"/>
      <c r="L63" s="64" t="s">
        <v>114</v>
      </c>
      <c r="M63" s="64"/>
      <c r="N63" s="64"/>
      <c r="O63" s="60" t="s">
        <v>103</v>
      </c>
      <c r="P63" s="60"/>
    </row>
    <row r="64" spans="3:25" x14ac:dyDescent="0.25">
      <c r="C64" s="10"/>
      <c r="E64" s="58"/>
      <c r="F64" s="8"/>
      <c r="G64" s="64" t="s">
        <v>115</v>
      </c>
      <c r="H64" s="64"/>
      <c r="I64" s="64"/>
      <c r="J64" s="64"/>
      <c r="K64" s="64"/>
      <c r="L64" s="64" t="s">
        <v>116</v>
      </c>
      <c r="M64" s="64"/>
      <c r="N64" s="64"/>
      <c r="O64" s="60"/>
      <c r="P64" s="60"/>
    </row>
    <row r="65" spans="3:16" x14ac:dyDescent="0.25">
      <c r="C65" s="10"/>
      <c r="E65" s="8" t="s">
        <v>33</v>
      </c>
      <c r="F65" s="8">
        <v>1000000</v>
      </c>
      <c r="G65" s="64" t="s">
        <v>117</v>
      </c>
      <c r="H65" s="64"/>
      <c r="I65" s="64"/>
      <c r="J65" s="64"/>
      <c r="K65" s="64"/>
      <c r="L65" s="64" t="s">
        <v>118</v>
      </c>
      <c r="M65" s="64"/>
      <c r="N65" s="64"/>
      <c r="O65" s="60" t="s">
        <v>98</v>
      </c>
      <c r="P65" s="60"/>
    </row>
    <row r="66" spans="3:16" x14ac:dyDescent="0.25">
      <c r="C66" s="10"/>
      <c r="E66" s="55" t="s">
        <v>138</v>
      </c>
      <c r="F66" s="8">
        <v>956000</v>
      </c>
      <c r="G66" s="61" t="s">
        <v>119</v>
      </c>
      <c r="H66" s="61"/>
      <c r="I66" s="61"/>
      <c r="J66" s="61"/>
      <c r="K66" s="61"/>
      <c r="L66" s="63" t="s">
        <v>120</v>
      </c>
      <c r="M66" s="63"/>
      <c r="N66" s="63"/>
      <c r="O66" s="60" t="s">
        <v>93</v>
      </c>
      <c r="P66" s="60"/>
    </row>
    <row r="67" spans="3:16" x14ac:dyDescent="0.25">
      <c r="C67" s="45"/>
      <c r="E67" s="55"/>
      <c r="F67" s="8"/>
      <c r="G67" s="55"/>
      <c r="H67" s="55"/>
      <c r="I67" s="55"/>
      <c r="J67" s="55"/>
      <c r="K67" s="55"/>
      <c r="L67" s="63"/>
      <c r="M67" s="63"/>
      <c r="N67" s="63"/>
      <c r="O67" s="60"/>
      <c r="P67" s="60"/>
    </row>
    <row r="68" spans="3:16" x14ac:dyDescent="0.25">
      <c r="C68" s="10"/>
      <c r="E68" s="55"/>
      <c r="F68" s="8"/>
      <c r="G68" s="55"/>
      <c r="H68" s="55"/>
      <c r="I68" s="55"/>
      <c r="J68" s="55"/>
      <c r="K68" s="55"/>
      <c r="L68" s="63"/>
      <c r="M68" s="63"/>
      <c r="N68" s="63"/>
      <c r="O68" s="60"/>
      <c r="P68" s="60"/>
    </row>
    <row r="69" spans="3:16" x14ac:dyDescent="0.25">
      <c r="C69" s="10"/>
      <c r="E69" s="55"/>
      <c r="F69" s="8"/>
      <c r="G69" s="55"/>
      <c r="H69" s="55"/>
      <c r="I69" s="55"/>
      <c r="J69" s="55"/>
      <c r="K69" s="55"/>
      <c r="L69" s="63"/>
      <c r="M69" s="63"/>
      <c r="N69" s="63"/>
      <c r="O69" s="60"/>
      <c r="P69" s="60"/>
    </row>
    <row r="70" spans="3:16" x14ac:dyDescent="0.25">
      <c r="C70" s="45"/>
      <c r="E70" s="55"/>
      <c r="F70" s="8"/>
      <c r="G70" s="64" t="s">
        <v>121</v>
      </c>
      <c r="H70" s="64"/>
      <c r="I70" s="64"/>
      <c r="J70" s="64"/>
      <c r="K70" s="64"/>
      <c r="L70" s="64" t="s">
        <v>122</v>
      </c>
      <c r="M70" s="64"/>
      <c r="N70" s="64"/>
      <c r="O70" s="60"/>
      <c r="P70" s="60"/>
    </row>
    <row r="71" spans="3:16" x14ac:dyDescent="0.25">
      <c r="C71" s="46"/>
      <c r="E71" s="55"/>
      <c r="F71" s="8">
        <v>1509375</v>
      </c>
      <c r="G71" s="61" t="s">
        <v>123</v>
      </c>
      <c r="H71" s="61"/>
      <c r="I71" s="61"/>
      <c r="J71" s="61"/>
      <c r="K71" s="61"/>
      <c r="L71" s="62" t="s">
        <v>124</v>
      </c>
      <c r="M71" s="62"/>
      <c r="N71" s="62"/>
      <c r="O71" s="60" t="s">
        <v>98</v>
      </c>
      <c r="P71" s="60"/>
    </row>
    <row r="72" spans="3:16" x14ac:dyDescent="0.25">
      <c r="E72" s="55"/>
      <c r="F72" s="8"/>
      <c r="G72" s="55"/>
      <c r="H72" s="55"/>
      <c r="I72" s="55"/>
      <c r="J72" s="55"/>
      <c r="K72" s="55"/>
      <c r="L72" s="62"/>
      <c r="M72" s="62"/>
      <c r="N72" s="62"/>
      <c r="O72" s="60"/>
      <c r="P72" s="60"/>
    </row>
    <row r="73" spans="3:16" x14ac:dyDescent="0.25">
      <c r="E73" s="55"/>
      <c r="F73" s="8"/>
      <c r="G73" s="61" t="s">
        <v>125</v>
      </c>
      <c r="H73" s="61"/>
      <c r="I73" s="61"/>
      <c r="J73" s="61"/>
      <c r="K73" s="61"/>
      <c r="L73" s="48" t="s">
        <v>126</v>
      </c>
      <c r="M73" s="48"/>
      <c r="N73" s="48"/>
      <c r="O73" s="60"/>
      <c r="P73" s="60"/>
    </row>
    <row r="74" spans="3:16" x14ac:dyDescent="0.25">
      <c r="E74" s="55"/>
      <c r="F74" s="8"/>
      <c r="G74" s="55"/>
      <c r="H74" s="55"/>
      <c r="I74" s="55"/>
      <c r="J74" s="55"/>
      <c r="K74" s="55"/>
      <c r="L74" s="48"/>
      <c r="M74" s="48"/>
      <c r="N74" s="48"/>
      <c r="O74" s="60"/>
      <c r="P74" s="60"/>
    </row>
    <row r="75" spans="3:16" x14ac:dyDescent="0.25">
      <c r="E75" s="55" t="s">
        <v>139</v>
      </c>
      <c r="F75" s="8">
        <v>462000</v>
      </c>
      <c r="G75" s="59" t="s">
        <v>127</v>
      </c>
      <c r="H75" s="59"/>
      <c r="I75" s="59"/>
      <c r="J75" s="59"/>
      <c r="K75" s="59"/>
      <c r="L75" s="48" t="s">
        <v>128</v>
      </c>
      <c r="M75" s="48"/>
      <c r="N75" s="48"/>
      <c r="O75" s="60" t="s">
        <v>93</v>
      </c>
      <c r="P75" s="60"/>
    </row>
    <row r="76" spans="3:16" x14ac:dyDescent="0.25">
      <c r="E76" s="55"/>
      <c r="F76" s="8"/>
      <c r="G76" s="59" t="s">
        <v>129</v>
      </c>
      <c r="H76" s="59"/>
      <c r="I76" s="59"/>
      <c r="J76" s="59"/>
      <c r="K76" s="59"/>
      <c r="L76" s="48" t="s">
        <v>130</v>
      </c>
      <c r="M76" s="48"/>
      <c r="N76" s="48"/>
      <c r="O76" s="60"/>
      <c r="P76" s="60"/>
    </row>
    <row r="77" spans="3:16" x14ac:dyDescent="0.25">
      <c r="E77" s="55"/>
      <c r="F77" s="8">
        <v>760000</v>
      </c>
      <c r="G77" s="59" t="s">
        <v>131</v>
      </c>
      <c r="H77" s="59"/>
      <c r="I77" s="59"/>
      <c r="J77" s="59"/>
      <c r="K77" s="59"/>
      <c r="L77" s="48" t="s">
        <v>132</v>
      </c>
      <c r="M77" s="48"/>
      <c r="N77" s="48"/>
      <c r="O77" s="50" t="s">
        <v>98</v>
      </c>
      <c r="P77" s="50"/>
    </row>
    <row r="78" spans="3:16" x14ac:dyDescent="0.25">
      <c r="E78" s="8" t="s">
        <v>140</v>
      </c>
      <c r="F78" s="8">
        <v>57960</v>
      </c>
      <c r="G78" s="47" t="s">
        <v>133</v>
      </c>
      <c r="H78" s="48"/>
      <c r="I78" s="48"/>
      <c r="J78" s="48"/>
      <c r="K78" s="48"/>
      <c r="L78" s="49" t="s">
        <v>134</v>
      </c>
      <c r="M78" s="49"/>
      <c r="N78" s="49"/>
      <c r="O78" s="50" t="s">
        <v>93</v>
      </c>
      <c r="P78" s="50"/>
    </row>
    <row r="79" spans="3:16" x14ac:dyDescent="0.25">
      <c r="E79" s="8" t="s">
        <v>141</v>
      </c>
      <c r="F79" s="8">
        <v>49680</v>
      </c>
      <c r="G79" s="47" t="s">
        <v>135</v>
      </c>
      <c r="H79" s="48"/>
      <c r="I79" s="48"/>
      <c r="J79" s="48"/>
      <c r="K79" s="48"/>
      <c r="L79" s="49" t="s">
        <v>136</v>
      </c>
      <c r="M79" s="49"/>
      <c r="N79" s="49"/>
      <c r="O79" s="50" t="s">
        <v>93</v>
      </c>
      <c r="P79" s="50"/>
    </row>
  </sheetData>
  <mergeCells count="75">
    <mergeCell ref="C39:D39"/>
    <mergeCell ref="E39:F39"/>
    <mergeCell ref="G39:H39"/>
    <mergeCell ref="I39:J39"/>
    <mergeCell ref="C2:P2"/>
    <mergeCell ref="Q2:W2"/>
    <mergeCell ref="X2:Y2"/>
    <mergeCell ref="A22:Y22"/>
    <mergeCell ref="A5:B5"/>
    <mergeCell ref="A2:B4"/>
    <mergeCell ref="O57:P58"/>
    <mergeCell ref="O51:P52"/>
    <mergeCell ref="G53:K53"/>
    <mergeCell ref="L53:N53"/>
    <mergeCell ref="G54:K54"/>
    <mergeCell ref="L54:N54"/>
    <mergeCell ref="O53:P54"/>
    <mergeCell ref="G51:K51"/>
    <mergeCell ref="L51:N51"/>
    <mergeCell ref="L52:N52"/>
    <mergeCell ref="G52:K52"/>
    <mergeCell ref="G55:K56"/>
    <mergeCell ref="L55:N56"/>
    <mergeCell ref="G59:K59"/>
    <mergeCell ref="L59:N59"/>
    <mergeCell ref="G57:K57"/>
    <mergeCell ref="L57:N57"/>
    <mergeCell ref="G58:K58"/>
    <mergeCell ref="L58:N58"/>
    <mergeCell ref="G60:K60"/>
    <mergeCell ref="L60:N60"/>
    <mergeCell ref="G61:K61"/>
    <mergeCell ref="L61:N61"/>
    <mergeCell ref="O59:P61"/>
    <mergeCell ref="G62:K62"/>
    <mergeCell ref="L62:N62"/>
    <mergeCell ref="O62:P62"/>
    <mergeCell ref="G63:K63"/>
    <mergeCell ref="L63:N63"/>
    <mergeCell ref="G64:K64"/>
    <mergeCell ref="L64:N64"/>
    <mergeCell ref="O63:P64"/>
    <mergeCell ref="G65:K65"/>
    <mergeCell ref="L65:N65"/>
    <mergeCell ref="O65:P65"/>
    <mergeCell ref="L75:N75"/>
    <mergeCell ref="G76:K76"/>
    <mergeCell ref="L76:N76"/>
    <mergeCell ref="O75:P76"/>
    <mergeCell ref="O66:P70"/>
    <mergeCell ref="G71:K72"/>
    <mergeCell ref="L71:N72"/>
    <mergeCell ref="G73:K74"/>
    <mergeCell ref="L73:N74"/>
    <mergeCell ref="O71:P74"/>
    <mergeCell ref="G66:K69"/>
    <mergeCell ref="L66:N69"/>
    <mergeCell ref="G70:K70"/>
    <mergeCell ref="L70:N70"/>
    <mergeCell ref="G79:K79"/>
    <mergeCell ref="L79:N79"/>
    <mergeCell ref="O79:P79"/>
    <mergeCell ref="O55:P56"/>
    <mergeCell ref="E57:E58"/>
    <mergeCell ref="E51:E56"/>
    <mergeCell ref="E59:E64"/>
    <mergeCell ref="E66:E74"/>
    <mergeCell ref="E75:E77"/>
    <mergeCell ref="G77:K77"/>
    <mergeCell ref="L77:N77"/>
    <mergeCell ref="O77:P77"/>
    <mergeCell ref="G78:K78"/>
    <mergeCell ref="L78:N78"/>
    <mergeCell ref="O78:P78"/>
    <mergeCell ref="G75:K75"/>
  </mergeCells>
  <pageMargins left="0.7" right="0.7" top="0.75" bottom="0.75" header="0.3" footer="0.3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A20" sqref="A20:B23"/>
    </sheetView>
  </sheetViews>
  <sheetFormatPr defaultRowHeight="15" x14ac:dyDescent="0.25"/>
  <cols>
    <col min="1" max="1" width="22.28515625" customWidth="1"/>
    <col min="2" max="2" width="10.42578125" style="1" customWidth="1"/>
  </cols>
  <sheetData>
    <row r="1" spans="1:3" x14ac:dyDescent="0.25">
      <c r="A1" s="3" t="s">
        <v>16</v>
      </c>
      <c r="B1" s="7" t="s">
        <v>17</v>
      </c>
    </row>
    <row r="3" spans="1:3" x14ac:dyDescent="0.25">
      <c r="A3" s="4" t="s">
        <v>14</v>
      </c>
    </row>
    <row r="4" spans="1:3" x14ac:dyDescent="0.25">
      <c r="A4" s="8" t="s">
        <v>0</v>
      </c>
      <c r="B4" s="9">
        <v>2330056</v>
      </c>
    </row>
    <row r="5" spans="1:3" x14ac:dyDescent="0.25">
      <c r="A5" s="8" t="s">
        <v>1</v>
      </c>
      <c r="B5" s="9">
        <v>3982994</v>
      </c>
    </row>
    <row r="6" spans="1:3" x14ac:dyDescent="0.25">
      <c r="A6" s="8" t="s">
        <v>2</v>
      </c>
      <c r="B6" s="9">
        <v>309899</v>
      </c>
    </row>
    <row r="7" spans="1:3" x14ac:dyDescent="0.25">
      <c r="A7" s="8" t="s">
        <v>3</v>
      </c>
      <c r="B7" s="9">
        <v>145797</v>
      </c>
    </row>
    <row r="8" spans="1:3" x14ac:dyDescent="0.25">
      <c r="A8" s="8" t="s">
        <v>4</v>
      </c>
      <c r="B8" s="9">
        <v>7515</v>
      </c>
    </row>
    <row r="9" spans="1:3" x14ac:dyDescent="0.25">
      <c r="A9" s="8" t="s">
        <v>5</v>
      </c>
      <c r="B9" s="9">
        <v>58043</v>
      </c>
    </row>
    <row r="10" spans="1:3" x14ac:dyDescent="0.25">
      <c r="A10" s="8" t="s">
        <v>6</v>
      </c>
      <c r="B10" s="9">
        <v>45598</v>
      </c>
    </row>
    <row r="11" spans="1:3" x14ac:dyDescent="0.25">
      <c r="A11" s="8" t="s">
        <v>7</v>
      </c>
      <c r="B11" s="9">
        <v>26581</v>
      </c>
    </row>
    <row r="12" spans="1:3" x14ac:dyDescent="0.25">
      <c r="A12" s="8" t="s">
        <v>8</v>
      </c>
      <c r="B12" s="9">
        <v>18288</v>
      </c>
    </row>
    <row r="13" spans="1:3" x14ac:dyDescent="0.25">
      <c r="A13" s="8" t="s">
        <v>9</v>
      </c>
      <c r="B13" s="9">
        <v>42263</v>
      </c>
    </row>
    <row r="14" spans="1:3" x14ac:dyDescent="0.25">
      <c r="A14" s="8" t="s">
        <v>10</v>
      </c>
      <c r="B14" s="9">
        <v>25400</v>
      </c>
    </row>
    <row r="15" spans="1:3" x14ac:dyDescent="0.25">
      <c r="A15" s="8" t="s">
        <v>11</v>
      </c>
      <c r="B15" s="9">
        <v>3577086</v>
      </c>
      <c r="C15" t="s">
        <v>22</v>
      </c>
    </row>
    <row r="16" spans="1:3" x14ac:dyDescent="0.25">
      <c r="A16" s="8" t="s">
        <v>12</v>
      </c>
      <c r="B16" s="9">
        <v>480000</v>
      </c>
    </row>
    <row r="17" spans="1:2" x14ac:dyDescent="0.25">
      <c r="A17" s="8" t="s">
        <v>13</v>
      </c>
      <c r="B17" s="9">
        <v>956593</v>
      </c>
    </row>
    <row r="18" spans="1:2" x14ac:dyDescent="0.25">
      <c r="B18" s="2">
        <f>SUM(B4:B17)</f>
        <v>12006113</v>
      </c>
    </row>
    <row r="19" spans="1:2" x14ac:dyDescent="0.25">
      <c r="A19" s="4" t="s">
        <v>15</v>
      </c>
    </row>
    <row r="20" spans="1:2" x14ac:dyDescent="0.25">
      <c r="A20" s="8" t="s">
        <v>18</v>
      </c>
      <c r="B20" s="9">
        <v>1426000</v>
      </c>
    </row>
    <row r="21" spans="1:2" x14ac:dyDescent="0.25">
      <c r="A21" s="8" t="s">
        <v>19</v>
      </c>
      <c r="B21" s="9">
        <v>700500</v>
      </c>
    </row>
    <row r="22" spans="1:2" x14ac:dyDescent="0.25">
      <c r="A22" s="8" t="s">
        <v>20</v>
      </c>
      <c r="B22" s="9">
        <v>455000</v>
      </c>
    </row>
    <row r="23" spans="1:2" x14ac:dyDescent="0.25">
      <c r="A23" s="8" t="s">
        <v>21</v>
      </c>
      <c r="B23" s="9">
        <v>6527363</v>
      </c>
    </row>
    <row r="24" spans="1:2" x14ac:dyDescent="0.25">
      <c r="B24" s="2">
        <f>SUM(B20:B23)</f>
        <v>9108863</v>
      </c>
    </row>
    <row r="26" spans="1:2" x14ac:dyDescent="0.25">
      <c r="A26" s="5" t="s">
        <v>23</v>
      </c>
      <c r="B26" s="6">
        <f>B18-B24</f>
        <v>2897250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556634A8AB2DA40AD59F6BB5CA84BB8" ma:contentTypeVersion="0" ma:contentTypeDescription="Új dokumentum létrehozása." ma:contentTypeScope="" ma:versionID="3ffcd5b50a11e6a2a5fdfe63f283d4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B8569D-FCD5-4A99-948C-BA265218B319}"/>
</file>

<file path=customXml/itemProps2.xml><?xml version="1.0" encoding="utf-8"?>
<ds:datastoreItem xmlns:ds="http://schemas.openxmlformats.org/officeDocument/2006/customXml" ds:itemID="{C55B4444-959C-4B6F-82FF-FD9F53A4D395}"/>
</file>

<file path=customXml/itemProps3.xml><?xml version="1.0" encoding="utf-8"?>
<ds:datastoreItem xmlns:ds="http://schemas.openxmlformats.org/officeDocument/2006/customXml" ds:itemID="{C25BDBF0-8C72-444E-B2C6-934A3AB84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terv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2017-10-17T09:56:30Z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0x010100E556634A8AB2DA40AD59F6BB5CA84BB8</vt:lpwstr>
  </property>
</Properties>
</file>